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9440" windowHeight="11760" activeTab="8"/>
  </bookViews>
  <sheets>
    <sheet name="2008" sheetId="2" r:id="rId1"/>
    <sheet name="2009" sheetId="3" r:id="rId2"/>
    <sheet name="2010" sheetId="4" r:id="rId3"/>
    <sheet name="2011" sheetId="5" r:id="rId4"/>
    <sheet name="2012" sheetId="9" r:id="rId5"/>
    <sheet name="2013" sheetId="10" r:id="rId6"/>
    <sheet name="Ark6" sheetId="6" r:id="rId7"/>
    <sheet name="9.klasse" sheetId="7" r:id="rId8"/>
    <sheet name="10.klasse" sheetId="8" r:id="rId9"/>
  </sheets>
  <calcPr calcId="125725"/>
</workbook>
</file>

<file path=xl/calcChain.xml><?xml version="1.0" encoding="utf-8"?>
<calcChain xmlns="http://schemas.openxmlformats.org/spreadsheetml/2006/main">
  <c r="K73" i="8"/>
  <c r="K74"/>
  <c r="K75"/>
  <c r="K76"/>
  <c r="K72"/>
  <c r="I73"/>
  <c r="I74"/>
  <c r="I75"/>
  <c r="I76"/>
  <c r="I72"/>
  <c r="G73"/>
  <c r="G74"/>
  <c r="G75"/>
  <c r="G76"/>
  <c r="G72"/>
  <c r="E73"/>
  <c r="E74"/>
  <c r="E75"/>
  <c r="E76"/>
  <c r="E72"/>
  <c r="C73"/>
  <c r="C74"/>
  <c r="C75"/>
  <c r="C76"/>
  <c r="C72"/>
  <c r="I84" i="7"/>
  <c r="I85"/>
  <c r="I86"/>
  <c r="I87"/>
  <c r="I88"/>
  <c r="I83"/>
  <c r="G84"/>
  <c r="G85"/>
  <c r="G86"/>
  <c r="G87"/>
  <c r="G88"/>
  <c r="G83"/>
  <c r="C83"/>
  <c r="K84"/>
  <c r="K85"/>
  <c r="K86"/>
  <c r="K87"/>
  <c r="K88"/>
  <c r="K83"/>
  <c r="E84"/>
  <c r="E85"/>
  <c r="E86"/>
  <c r="E87"/>
  <c r="E88"/>
  <c r="E83"/>
  <c r="C84"/>
  <c r="C85"/>
  <c r="C86"/>
  <c r="C87"/>
  <c r="C88"/>
  <c r="K64" i="8"/>
  <c r="K65"/>
  <c r="K66"/>
  <c r="K67"/>
  <c r="K63"/>
  <c r="I64"/>
  <c r="I65"/>
  <c r="I66"/>
  <c r="I67"/>
  <c r="I63"/>
  <c r="G64"/>
  <c r="G65"/>
  <c r="G66"/>
  <c r="G67"/>
  <c r="G63"/>
  <c r="E64"/>
  <c r="E65"/>
  <c r="E66"/>
  <c r="E67"/>
  <c r="E63"/>
  <c r="C64"/>
  <c r="C65"/>
  <c r="C66"/>
  <c r="C67"/>
  <c r="C63"/>
  <c r="K62" i="7"/>
  <c r="K63"/>
  <c r="K64"/>
  <c r="K65"/>
  <c r="K66"/>
  <c r="K61"/>
  <c r="J62"/>
  <c r="J63"/>
  <c r="J64"/>
  <c r="J65"/>
  <c r="J66"/>
  <c r="J61"/>
  <c r="K55" i="8"/>
  <c r="K56"/>
  <c r="K57"/>
  <c r="K58"/>
  <c r="K54"/>
  <c r="J55"/>
  <c r="J56"/>
  <c r="J57"/>
  <c r="J58"/>
  <c r="J54"/>
  <c r="I55"/>
  <c r="I56"/>
  <c r="I57"/>
  <c r="I58"/>
  <c r="I54"/>
  <c r="G55"/>
  <c r="G56"/>
  <c r="G57"/>
  <c r="G58"/>
  <c r="G54"/>
  <c r="E55"/>
  <c r="E56"/>
  <c r="E57"/>
  <c r="E58"/>
  <c r="E54"/>
  <c r="C55"/>
  <c r="C56"/>
  <c r="C57"/>
  <c r="C58"/>
  <c r="C54"/>
  <c r="I19" i="9"/>
  <c r="K45" i="8"/>
  <c r="K46"/>
  <c r="K47"/>
  <c r="K48"/>
  <c r="K44"/>
  <c r="I48"/>
  <c r="I45"/>
  <c r="I46"/>
  <c r="I47"/>
  <c r="I44"/>
  <c r="G45"/>
  <c r="G46"/>
  <c r="G47"/>
  <c r="G48"/>
  <c r="G44"/>
  <c r="E45"/>
  <c r="E46"/>
  <c r="E47"/>
  <c r="E48"/>
  <c r="E44"/>
  <c r="C45"/>
  <c r="C46"/>
  <c r="C47"/>
  <c r="C48"/>
  <c r="C44"/>
  <c r="K20" i="9"/>
  <c r="K21"/>
  <c r="K22"/>
  <c r="K23"/>
  <c r="K19"/>
  <c r="I20"/>
  <c r="I21"/>
  <c r="I22"/>
  <c r="I23"/>
  <c r="G20"/>
  <c r="G21"/>
  <c r="G22"/>
  <c r="G23"/>
  <c r="G19"/>
  <c r="E20"/>
  <c r="E21"/>
  <c r="E22"/>
  <c r="E23"/>
  <c r="E19"/>
  <c r="C20"/>
  <c r="C21"/>
  <c r="C22"/>
  <c r="C23"/>
  <c r="C19"/>
  <c r="K7"/>
  <c r="K8"/>
  <c r="K9"/>
  <c r="K10"/>
  <c r="K11"/>
  <c r="K6"/>
  <c r="I7"/>
  <c r="I8"/>
  <c r="I9"/>
  <c r="I10"/>
  <c r="I11"/>
  <c r="I6"/>
  <c r="G7"/>
  <c r="G8"/>
  <c r="G9"/>
  <c r="G10"/>
  <c r="G11"/>
  <c r="G6"/>
  <c r="E7"/>
  <c r="E8"/>
  <c r="E9"/>
  <c r="E10"/>
  <c r="E11"/>
  <c r="E6"/>
  <c r="C7"/>
  <c r="C8"/>
  <c r="C9"/>
  <c r="C10"/>
  <c r="C11"/>
  <c r="C6"/>
  <c r="I18" i="8"/>
  <c r="G18"/>
  <c r="E18"/>
  <c r="C18"/>
  <c r="I16"/>
  <c r="G16"/>
  <c r="E16"/>
  <c r="C16"/>
  <c r="I15"/>
  <c r="G15"/>
  <c r="E15"/>
  <c r="C15"/>
  <c r="H10"/>
  <c r="F10"/>
  <c r="D10"/>
  <c r="B10"/>
  <c r="I9"/>
  <c r="G9"/>
  <c r="E9"/>
  <c r="C9"/>
  <c r="I7"/>
  <c r="G7"/>
  <c r="E7"/>
  <c r="C7"/>
  <c r="I6"/>
  <c r="G6"/>
  <c r="E6"/>
  <c r="C6"/>
  <c r="K29" i="7"/>
  <c r="K30"/>
  <c r="K31"/>
  <c r="K32"/>
  <c r="K33"/>
  <c r="K28"/>
  <c r="J29"/>
  <c r="J30"/>
  <c r="J31"/>
  <c r="J32"/>
  <c r="J33"/>
  <c r="J28"/>
  <c r="I22"/>
  <c r="K18"/>
  <c r="K19"/>
  <c r="K20"/>
  <c r="K21"/>
  <c r="K22"/>
  <c r="K17"/>
  <c r="J18"/>
  <c r="J19"/>
  <c r="J20"/>
  <c r="J21"/>
  <c r="J22"/>
  <c r="J17"/>
  <c r="K7"/>
  <c r="K8"/>
  <c r="K9"/>
  <c r="K10"/>
  <c r="K11"/>
  <c r="K6"/>
  <c r="J7"/>
  <c r="J8"/>
  <c r="J9"/>
  <c r="J10"/>
  <c r="J11"/>
  <c r="J6"/>
  <c r="I21"/>
  <c r="G21"/>
  <c r="E21"/>
  <c r="C21"/>
  <c r="I19"/>
  <c r="G19"/>
  <c r="E19"/>
  <c r="C19"/>
  <c r="I18"/>
  <c r="G18"/>
  <c r="E18"/>
  <c r="C18"/>
  <c r="I17"/>
  <c r="G17"/>
  <c r="E17"/>
  <c r="C17"/>
  <c r="H11"/>
  <c r="F11"/>
  <c r="D11"/>
  <c r="B11"/>
  <c r="I10"/>
  <c r="G10"/>
  <c r="E10"/>
  <c r="C10"/>
  <c r="I8"/>
  <c r="G8"/>
  <c r="E8"/>
  <c r="C8"/>
  <c r="I7"/>
  <c r="G7"/>
  <c r="E7"/>
  <c r="C7"/>
  <c r="I6"/>
  <c r="G6"/>
  <c r="E6"/>
  <c r="C6"/>
  <c r="I12" i="3"/>
  <c r="G12"/>
  <c r="E12"/>
  <c r="C12"/>
  <c r="I10"/>
  <c r="G10"/>
  <c r="E10"/>
  <c r="C10"/>
  <c r="I9"/>
  <c r="G9"/>
  <c r="E9"/>
  <c r="C9"/>
  <c r="I8"/>
  <c r="G8"/>
  <c r="E8"/>
  <c r="C8"/>
  <c r="I22"/>
  <c r="G22"/>
  <c r="E22"/>
  <c r="C22"/>
  <c r="I20"/>
  <c r="G20"/>
  <c r="E20"/>
  <c r="C20"/>
  <c r="I19"/>
  <c r="G19"/>
  <c r="E19"/>
  <c r="C19"/>
  <c r="K24" i="2"/>
  <c r="H24"/>
  <c r="E24"/>
  <c r="B24"/>
  <c r="L23"/>
  <c r="I23"/>
  <c r="F23"/>
  <c r="C23"/>
  <c r="L21"/>
  <c r="I21"/>
  <c r="F21"/>
  <c r="C21"/>
  <c r="L20"/>
  <c r="I20"/>
  <c r="F20"/>
  <c r="C20"/>
  <c r="K13"/>
  <c r="H13"/>
  <c r="E13"/>
  <c r="B13"/>
  <c r="L12"/>
  <c r="I12"/>
  <c r="F12"/>
  <c r="C12"/>
  <c r="L10"/>
  <c r="I10"/>
  <c r="F10"/>
  <c r="C10"/>
  <c r="L9"/>
  <c r="I9"/>
  <c r="F9"/>
  <c r="C9"/>
  <c r="L8"/>
  <c r="I8"/>
  <c r="F8"/>
  <c r="C8"/>
</calcChain>
</file>

<file path=xl/sharedStrings.xml><?xml version="1.0" encoding="utf-8"?>
<sst xmlns="http://schemas.openxmlformats.org/spreadsheetml/2006/main" count="491" uniqueCount="64">
  <si>
    <t>Erhvervsuddannelser</t>
  </si>
  <si>
    <t>Greve 2008</t>
  </si>
  <si>
    <t>Køge 2008</t>
  </si>
  <si>
    <t>Solrød 2008</t>
  </si>
  <si>
    <t>Stevns 2008</t>
  </si>
  <si>
    <t>Uddannelsesvalg</t>
  </si>
  <si>
    <t xml:space="preserve">Antal </t>
  </si>
  <si>
    <t>Procent</t>
  </si>
  <si>
    <t>Antal</t>
  </si>
  <si>
    <t>Total</t>
  </si>
  <si>
    <t>10. klasse i alt</t>
  </si>
  <si>
    <t>Gymnasiale uddannelser</t>
  </si>
  <si>
    <t>Andet</t>
  </si>
  <si>
    <t>TOTAL</t>
  </si>
  <si>
    <t>Greve 2009</t>
  </si>
  <si>
    <t>Køge 2009</t>
  </si>
  <si>
    <t>Solrød 2009</t>
  </si>
  <si>
    <t>Stevns 2009</t>
  </si>
  <si>
    <t>10.klasse</t>
  </si>
  <si>
    <t>Erhvervsuddannelse</t>
  </si>
  <si>
    <t>9.klasse</t>
  </si>
  <si>
    <t>Greve 2010</t>
  </si>
  <si>
    <t>Køge 2010</t>
  </si>
  <si>
    <t>Solrød 2010</t>
  </si>
  <si>
    <t>Stevns 2010</t>
  </si>
  <si>
    <t>Individuelle uddannelser</t>
  </si>
  <si>
    <t>Greve</t>
  </si>
  <si>
    <t>Køge</t>
  </si>
  <si>
    <t>Solrød</t>
  </si>
  <si>
    <t>Stevns</t>
  </si>
  <si>
    <t>UUV</t>
  </si>
  <si>
    <t>Hovedtotal</t>
  </si>
  <si>
    <t>Greve 2011</t>
  </si>
  <si>
    <t>Køge 2011</t>
  </si>
  <si>
    <t>Solrød 2011</t>
  </si>
  <si>
    <t>Stevns 2011</t>
  </si>
  <si>
    <t>UUV 2011</t>
  </si>
  <si>
    <t>UUV 2010</t>
  </si>
  <si>
    <t>UUV 2009</t>
  </si>
  <si>
    <t>UUV 2008</t>
  </si>
  <si>
    <t>10. klasse</t>
  </si>
  <si>
    <t>Greve 2012</t>
  </si>
  <si>
    <t>Køge 2012</t>
  </si>
  <si>
    <t>Solrød 2012</t>
  </si>
  <si>
    <t>Stevns 2012</t>
  </si>
  <si>
    <t>UUV 2012</t>
  </si>
  <si>
    <t>Greve 2013</t>
  </si>
  <si>
    <t>Køge 2013</t>
  </si>
  <si>
    <t>Solrød 2013</t>
  </si>
  <si>
    <t>Stevns 2013</t>
  </si>
  <si>
    <t>UUV 2013</t>
  </si>
  <si>
    <t>Uddannelsesønske Hovedplacering</t>
  </si>
  <si>
    <t>Køge 2014</t>
  </si>
  <si>
    <t>Greve 2014</t>
  </si>
  <si>
    <t>Solrød 2014</t>
  </si>
  <si>
    <t>Stevns 2014</t>
  </si>
  <si>
    <t>Hovedtotal 2014</t>
  </si>
  <si>
    <t>UUV 2014</t>
  </si>
  <si>
    <t>Greve 2015</t>
  </si>
  <si>
    <t>Køge 2015</t>
  </si>
  <si>
    <t>Solrød 2015</t>
  </si>
  <si>
    <t>Stevns 2015</t>
  </si>
  <si>
    <t>UUV 2015</t>
  </si>
  <si>
    <t>Hovedtotal 2015</t>
  </si>
</sst>
</file>

<file path=xl/styles.xml><?xml version="1.0" encoding="utf-8"?>
<styleSheet xmlns="http://schemas.openxmlformats.org/spreadsheetml/2006/main">
  <numFmts count="2">
    <numFmt numFmtId="164" formatCode="0.0%"/>
    <numFmt numFmtId="165" formatCode="0.0"/>
  </numFmts>
  <fonts count="1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theme="1"/>
      <name val="Arial"/>
      <family val="2"/>
      <charset val="1"/>
    </font>
  </fonts>
  <fills count="7">
    <fill>
      <patternFill patternType="none"/>
    </fill>
    <fill>
      <patternFill patternType="gray125"/>
    </fill>
    <fill>
      <patternFill patternType="mediumGray"/>
    </fill>
    <fill>
      <patternFill patternType="solid">
        <fgColor indexed="22"/>
        <bgColor indexed="64"/>
      </patternFill>
    </fill>
    <fill>
      <patternFill patternType="mediumGray">
        <bgColor indexed="22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6" fillId="0" borderId="0"/>
  </cellStyleXfs>
  <cellXfs count="96">
    <xf numFmtId="0" fontId="0" fillId="0" borderId="0" xfId="0"/>
    <xf numFmtId="0" fontId="2" fillId="0" borderId="1" xfId="0" applyFont="1" applyBorder="1"/>
    <xf numFmtId="0" fontId="3" fillId="0" borderId="1" xfId="0" applyFont="1" applyBorder="1"/>
    <xf numFmtId="0" fontId="2" fillId="2" borderId="1" xfId="0" applyFont="1" applyFill="1" applyBorder="1" applyAlignment="1">
      <alignment horizontal="center"/>
    </xf>
    <xf numFmtId="0" fontId="0" fillId="2" borderId="1" xfId="0" applyFill="1" applyBorder="1" applyAlignment="1"/>
    <xf numFmtId="0" fontId="3" fillId="2" borderId="1" xfId="0" applyFont="1" applyFill="1" applyBorder="1"/>
    <xf numFmtId="0" fontId="4" fillId="0" borderId="1" xfId="0" applyFont="1" applyBorder="1"/>
    <xf numFmtId="0" fontId="2" fillId="2" borderId="1" xfId="0" applyFont="1" applyFill="1" applyBorder="1"/>
    <xf numFmtId="0" fontId="0" fillId="2" borderId="1" xfId="0" applyFill="1" applyBorder="1"/>
    <xf numFmtId="0" fontId="4" fillId="2" borderId="1" xfId="0" applyFont="1" applyFill="1" applyBorder="1"/>
    <xf numFmtId="0" fontId="4" fillId="0" borderId="1" xfId="0" applyFont="1" applyBorder="1" applyAlignment="1"/>
    <xf numFmtId="2" fontId="4" fillId="3" borderId="1" xfId="0" applyNumberFormat="1" applyFont="1" applyFill="1" applyBorder="1"/>
    <xf numFmtId="0" fontId="0" fillId="0" borderId="1" xfId="0" applyBorder="1"/>
    <xf numFmtId="164" fontId="0" fillId="0" borderId="1" xfId="0" applyNumberFormat="1" applyBorder="1"/>
    <xf numFmtId="164" fontId="0" fillId="2" borderId="1" xfId="0" applyNumberFormat="1" applyFill="1" applyBorder="1"/>
    <xf numFmtId="0" fontId="3" fillId="0" borderId="1" xfId="0" applyFont="1" applyFill="1" applyBorder="1"/>
    <xf numFmtId="164" fontId="3" fillId="0" borderId="1" xfId="0" applyNumberFormat="1" applyFont="1" applyFill="1" applyBorder="1"/>
    <xf numFmtId="0" fontId="4" fillId="4" borderId="1" xfId="0" applyFont="1" applyFill="1" applyBorder="1"/>
    <xf numFmtId="0" fontId="4" fillId="0" borderId="1" xfId="0" applyFont="1" applyFill="1" applyBorder="1"/>
    <xf numFmtId="164" fontId="5" fillId="0" borderId="1" xfId="0" applyNumberFormat="1" applyFont="1" applyFill="1" applyBorder="1" applyAlignment="1"/>
    <xf numFmtId="0" fontId="5" fillId="0" borderId="1" xfId="0" applyFont="1" applyFill="1" applyBorder="1"/>
    <xf numFmtId="165" fontId="3" fillId="5" borderId="1" xfId="0" applyNumberFormat="1" applyFont="1" applyFill="1" applyBorder="1" applyAlignment="1">
      <alignment horizontal="center"/>
    </xf>
    <xf numFmtId="0" fontId="6" fillId="0" borderId="1" xfId="1" applyBorder="1"/>
    <xf numFmtId="0" fontId="7" fillId="0" borderId="1" xfId="1" applyFont="1" applyBorder="1"/>
    <xf numFmtId="1" fontId="6" fillId="0" borderId="1" xfId="1" applyNumberFormat="1" applyBorder="1"/>
    <xf numFmtId="164" fontId="6" fillId="0" borderId="1" xfId="1" applyNumberFormat="1" applyBorder="1"/>
    <xf numFmtId="1" fontId="7" fillId="0" borderId="1" xfId="1" applyNumberFormat="1" applyFont="1" applyBorder="1"/>
    <xf numFmtId="0" fontId="1" fillId="0" borderId="1" xfId="0" applyFont="1" applyBorder="1"/>
    <xf numFmtId="3" fontId="1" fillId="0" borderId="1" xfId="0" applyNumberFormat="1" applyFont="1" applyBorder="1"/>
    <xf numFmtId="3" fontId="1" fillId="0" borderId="2" xfId="0" applyNumberFormat="1" applyFont="1" applyBorder="1" applyAlignment="1"/>
    <xf numFmtId="3" fontId="1" fillId="0" borderId="3" xfId="0" applyNumberFormat="1" applyFont="1" applyBorder="1" applyAlignment="1"/>
    <xf numFmtId="164" fontId="1" fillId="0" borderId="1" xfId="0" applyNumberFormat="1" applyFont="1" applyBorder="1"/>
    <xf numFmtId="1" fontId="0" fillId="0" borderId="1" xfId="0" applyNumberFormat="1" applyBorder="1"/>
    <xf numFmtId="0" fontId="1" fillId="0" borderId="0" xfId="0" applyFont="1"/>
    <xf numFmtId="2" fontId="2" fillId="3" borderId="1" xfId="0" applyNumberFormat="1" applyFont="1" applyFill="1" applyBorder="1"/>
    <xf numFmtId="165" fontId="2" fillId="5" borderId="1" xfId="0" applyNumberFormat="1" applyFont="1" applyFill="1" applyBorder="1" applyAlignment="1">
      <alignment horizontal="center"/>
    </xf>
    <xf numFmtId="1" fontId="1" fillId="0" borderId="1" xfId="0" applyNumberFormat="1" applyFont="1" applyBorder="1"/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left"/>
    </xf>
    <xf numFmtId="0" fontId="0" fillId="0" borderId="1" xfId="0" applyNumberForma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NumberFormat="1" applyFont="1" applyBorder="1"/>
    <xf numFmtId="0" fontId="0" fillId="0" borderId="0" xfId="0"/>
    <xf numFmtId="0" fontId="0" fillId="0" borderId="0" xfId="0"/>
    <xf numFmtId="0" fontId="1" fillId="0" borderId="0" xfId="0" applyFont="1"/>
    <xf numFmtId="0" fontId="0" fillId="0" borderId="1" xfId="0" applyBorder="1"/>
    <xf numFmtId="0" fontId="8" fillId="6" borderId="1" xfId="0" applyFont="1" applyFill="1" applyBorder="1" applyAlignment="1">
      <alignment horizontal="right" vertical="top" wrapText="1"/>
    </xf>
    <xf numFmtId="0" fontId="8" fillId="6" borderId="1" xfId="0" applyFont="1" applyFill="1" applyBorder="1" applyAlignment="1">
      <alignment vertical="top" wrapText="1"/>
    </xf>
    <xf numFmtId="0" fontId="9" fillId="6" borderId="1" xfId="0" applyFont="1" applyFill="1" applyBorder="1" applyAlignment="1">
      <alignment vertical="top" wrapText="1"/>
    </xf>
    <xf numFmtId="0" fontId="9" fillId="6" borderId="1" xfId="0" applyFont="1" applyFill="1" applyBorder="1" applyAlignment="1">
      <alignment horizontal="right" vertical="top" wrapText="1"/>
    </xf>
    <xf numFmtId="164" fontId="0" fillId="6" borderId="1" xfId="0" applyNumberFormat="1" applyFill="1" applyBorder="1"/>
    <xf numFmtId="164" fontId="1" fillId="6" borderId="1" xfId="0" applyNumberFormat="1" applyFont="1" applyFill="1" applyBorder="1"/>
    <xf numFmtId="0" fontId="11" fillId="0" borderId="6" xfId="0" applyFont="1" applyBorder="1" applyAlignment="1">
      <alignment horizontal="center" wrapText="1"/>
    </xf>
    <xf numFmtId="10" fontId="11" fillId="0" borderId="7" xfId="0" applyNumberFormat="1" applyFont="1" applyBorder="1" applyAlignment="1">
      <alignment horizontal="center" wrapText="1"/>
    </xf>
    <xf numFmtId="0" fontId="12" fillId="0" borderId="6" xfId="0" applyFont="1" applyBorder="1" applyAlignment="1">
      <alignment horizontal="center" wrapText="1"/>
    </xf>
    <xf numFmtId="10" fontId="12" fillId="0" borderId="7" xfId="0" applyNumberFormat="1" applyFont="1" applyBorder="1" applyAlignment="1">
      <alignment horizontal="center" wrapText="1"/>
    </xf>
    <xf numFmtId="0" fontId="11" fillId="0" borderId="4" xfId="0" applyFont="1" applyBorder="1" applyAlignment="1">
      <alignment horizontal="center" wrapText="1"/>
    </xf>
    <xf numFmtId="10" fontId="11" fillId="0" borderId="5" xfId="0" applyNumberFormat="1" applyFont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0" fontId="10" fillId="0" borderId="6" xfId="0" applyFont="1" applyBorder="1" applyAlignment="1">
      <alignment horizontal="center" wrapText="1"/>
    </xf>
    <xf numFmtId="164" fontId="10" fillId="0" borderId="5" xfId="0" applyNumberFormat="1" applyFont="1" applyBorder="1" applyAlignment="1">
      <alignment horizontal="center" wrapText="1"/>
    </xf>
    <xf numFmtId="0" fontId="0" fillId="0" borderId="9" xfId="0" applyNumberFormat="1" applyBorder="1" applyProtection="1">
      <protection locked="0"/>
    </xf>
    <xf numFmtId="0" fontId="0" fillId="0" borderId="9" xfId="0" applyBorder="1" applyProtection="1">
      <protection locked="0"/>
    </xf>
    <xf numFmtId="0" fontId="0" fillId="0" borderId="9" xfId="0" applyBorder="1"/>
    <xf numFmtId="164" fontId="0" fillId="0" borderId="9" xfId="0" applyNumberFormat="1" applyBorder="1"/>
    <xf numFmtId="0" fontId="0" fillId="0" borderId="8" xfId="0" applyBorder="1" applyProtection="1">
      <protection locked="0"/>
    </xf>
    <xf numFmtId="0" fontId="0" fillId="0" borderId="11" xfId="0" applyBorder="1" applyProtection="1">
      <protection locked="0"/>
    </xf>
    <xf numFmtId="0" fontId="0" fillId="0" borderId="11" xfId="0" applyBorder="1"/>
    <xf numFmtId="0" fontId="0" fillId="0" borderId="1" xfId="0" applyNumberFormat="1" applyFont="1" applyFill="1" applyBorder="1" applyProtection="1">
      <protection locked="0"/>
    </xf>
    <xf numFmtId="164" fontId="0" fillId="0" borderId="1" xfId="0" applyNumberFormat="1" applyFont="1" applyFill="1" applyBorder="1"/>
    <xf numFmtId="0" fontId="0" fillId="0" borderId="1" xfId="0" applyFont="1" applyFill="1" applyBorder="1"/>
    <xf numFmtId="0" fontId="13" fillId="0" borderId="1" xfId="0" applyNumberFormat="1" applyFont="1" applyFill="1" applyBorder="1" applyProtection="1">
      <protection locked="0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7" fillId="0" borderId="2" xfId="1" applyFont="1" applyBorder="1" applyAlignment="1">
      <alignment horizontal="center"/>
    </xf>
    <xf numFmtId="0" fontId="7" fillId="0" borderId="3" xfId="1" applyFont="1" applyBorder="1" applyAlignment="1">
      <alignment horizontal="center"/>
    </xf>
    <xf numFmtId="0" fontId="7" fillId="0" borderId="1" xfId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0" fontId="8" fillId="6" borderId="2" xfId="0" applyFont="1" applyFill="1" applyBorder="1" applyAlignment="1">
      <alignment horizontal="center" vertical="top" wrapText="1"/>
    </xf>
    <xf numFmtId="0" fontId="8" fillId="6" borderId="3" xfId="0" applyFont="1" applyFill="1" applyBorder="1" applyAlignment="1">
      <alignment horizontal="center" vertical="top" wrapText="1"/>
    </xf>
    <xf numFmtId="0" fontId="8" fillId="6" borderId="1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/>
    </xf>
    <xf numFmtId="0" fontId="0" fillId="0" borderId="8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</cellXfs>
  <cellStyles count="2">
    <cellStyle name="Normal" xfId="0" builtinId="0"/>
    <cellStyle name="Normal_Ark1" xfId="1"/>
  </cellStyles>
  <dxfs count="0"/>
  <tableStyles count="0" defaultTableStyle="TableStyleMedium2" defaultPivotStyle="PivotStyleLight16"/>
  <colors>
    <mruColors>
      <color rgb="FFA38FBB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a-DK"/>
  <c:chart>
    <c:title>
      <c:tx>
        <c:rich>
          <a:bodyPr/>
          <a:lstStyle/>
          <a:p>
            <a:pPr>
              <a:defRPr/>
            </a:pPr>
            <a:r>
              <a:rPr lang="da-DK"/>
              <a:t>9.klasse 2011</a:t>
            </a:r>
          </a:p>
        </c:rich>
      </c:tx>
    </c:title>
    <c:plotArea>
      <c:layout/>
      <c:barChart>
        <c:barDir val="col"/>
        <c:grouping val="clustered"/>
        <c:ser>
          <c:idx val="0"/>
          <c:order val="0"/>
          <c:tx>
            <c:strRef>
              <c:f>'2011'!$B$3:$C$3</c:f>
              <c:strCache>
                <c:ptCount val="1"/>
                <c:pt idx="0">
                  <c:v>Greve</c:v>
                </c:pt>
              </c:strCache>
            </c:strRef>
          </c:tx>
          <c:cat>
            <c:strRef>
              <c:f>'2011'!$A$6:$A$10</c:f>
              <c:strCache>
                <c:ptCount val="5"/>
                <c:pt idx="0">
                  <c:v>10.klasse</c:v>
                </c:pt>
                <c:pt idx="1">
                  <c:v>Erhvervsuddannelser</c:v>
                </c:pt>
                <c:pt idx="2">
                  <c:v>Gymnasiale uddannelser</c:v>
                </c:pt>
                <c:pt idx="3">
                  <c:v>Individuelle uddannelser</c:v>
                </c:pt>
                <c:pt idx="4">
                  <c:v>Andet</c:v>
                </c:pt>
              </c:strCache>
            </c:strRef>
          </c:cat>
          <c:val>
            <c:numRef>
              <c:f>'2011'!$C$6:$C$10</c:f>
              <c:numCache>
                <c:formatCode>0.0%</c:formatCode>
                <c:ptCount val="5"/>
                <c:pt idx="0">
                  <c:v>0.43661971830985913</c:v>
                </c:pt>
                <c:pt idx="1">
                  <c:v>8.1377151799687006E-2</c:v>
                </c:pt>
                <c:pt idx="2">
                  <c:v>0.43818466353677621</c:v>
                </c:pt>
                <c:pt idx="3">
                  <c:v>1.0954616588419406E-2</c:v>
                </c:pt>
                <c:pt idx="4">
                  <c:v>3.2863849765258218E-2</c:v>
                </c:pt>
              </c:numCache>
            </c:numRef>
          </c:val>
        </c:ser>
        <c:ser>
          <c:idx val="1"/>
          <c:order val="1"/>
          <c:tx>
            <c:strRef>
              <c:f>'2011'!$D$3:$E$3</c:f>
              <c:strCache>
                <c:ptCount val="1"/>
                <c:pt idx="0">
                  <c:v>Køge</c:v>
                </c:pt>
              </c:strCache>
            </c:strRef>
          </c:tx>
          <c:cat>
            <c:strRef>
              <c:f>'2011'!$A$6:$A$10</c:f>
              <c:strCache>
                <c:ptCount val="5"/>
                <c:pt idx="0">
                  <c:v>10.klasse</c:v>
                </c:pt>
                <c:pt idx="1">
                  <c:v>Erhvervsuddannelser</c:v>
                </c:pt>
                <c:pt idx="2">
                  <c:v>Gymnasiale uddannelser</c:v>
                </c:pt>
                <c:pt idx="3">
                  <c:v>Individuelle uddannelser</c:v>
                </c:pt>
                <c:pt idx="4">
                  <c:v>Andet</c:v>
                </c:pt>
              </c:strCache>
            </c:strRef>
          </c:cat>
          <c:val>
            <c:numRef>
              <c:f>'2011'!$E$6:$E$10</c:f>
              <c:numCache>
                <c:formatCode>0.0%</c:formatCode>
                <c:ptCount val="5"/>
                <c:pt idx="0">
                  <c:v>0.44750000000000001</c:v>
                </c:pt>
                <c:pt idx="1">
                  <c:v>0.11749999999999999</c:v>
                </c:pt>
                <c:pt idx="2">
                  <c:v>0.40500000000000003</c:v>
                </c:pt>
                <c:pt idx="3">
                  <c:v>5.0000000000000001E-3</c:v>
                </c:pt>
                <c:pt idx="4">
                  <c:v>2.5000000000000001E-2</c:v>
                </c:pt>
              </c:numCache>
            </c:numRef>
          </c:val>
        </c:ser>
        <c:ser>
          <c:idx val="2"/>
          <c:order val="2"/>
          <c:tx>
            <c:strRef>
              <c:f>'2011'!$F$3:$G$3</c:f>
              <c:strCache>
                <c:ptCount val="1"/>
                <c:pt idx="0">
                  <c:v>Solrød</c:v>
                </c:pt>
              </c:strCache>
            </c:strRef>
          </c:tx>
          <c:cat>
            <c:strRef>
              <c:f>'2011'!$A$6:$A$10</c:f>
              <c:strCache>
                <c:ptCount val="5"/>
                <c:pt idx="0">
                  <c:v>10.klasse</c:v>
                </c:pt>
                <c:pt idx="1">
                  <c:v>Erhvervsuddannelser</c:v>
                </c:pt>
                <c:pt idx="2">
                  <c:v>Gymnasiale uddannelser</c:v>
                </c:pt>
                <c:pt idx="3">
                  <c:v>Individuelle uddannelser</c:v>
                </c:pt>
                <c:pt idx="4">
                  <c:v>Andet</c:v>
                </c:pt>
              </c:strCache>
            </c:strRef>
          </c:cat>
          <c:val>
            <c:numRef>
              <c:f>'2011'!$G$6:$G$10</c:f>
              <c:numCache>
                <c:formatCode>0.0%</c:formatCode>
                <c:ptCount val="5"/>
                <c:pt idx="0">
                  <c:v>0.48447204968944102</c:v>
                </c:pt>
                <c:pt idx="1">
                  <c:v>4.6583850931677016E-2</c:v>
                </c:pt>
                <c:pt idx="2">
                  <c:v>0.44409937888198758</c:v>
                </c:pt>
                <c:pt idx="3">
                  <c:v>0</c:v>
                </c:pt>
                <c:pt idx="4">
                  <c:v>2.4844720496894408E-2</c:v>
                </c:pt>
              </c:numCache>
            </c:numRef>
          </c:val>
        </c:ser>
        <c:ser>
          <c:idx val="3"/>
          <c:order val="3"/>
          <c:tx>
            <c:strRef>
              <c:f>'2011'!$H$3:$I$3</c:f>
              <c:strCache>
                <c:ptCount val="1"/>
                <c:pt idx="0">
                  <c:v>Stevns</c:v>
                </c:pt>
              </c:strCache>
            </c:strRef>
          </c:tx>
          <c:cat>
            <c:strRef>
              <c:f>'2011'!$A$6:$A$10</c:f>
              <c:strCache>
                <c:ptCount val="5"/>
                <c:pt idx="0">
                  <c:v>10.klasse</c:v>
                </c:pt>
                <c:pt idx="1">
                  <c:v>Erhvervsuddannelser</c:v>
                </c:pt>
                <c:pt idx="2">
                  <c:v>Gymnasiale uddannelser</c:v>
                </c:pt>
                <c:pt idx="3">
                  <c:v>Individuelle uddannelser</c:v>
                </c:pt>
                <c:pt idx="4">
                  <c:v>Andet</c:v>
                </c:pt>
              </c:strCache>
            </c:strRef>
          </c:cat>
          <c:val>
            <c:numRef>
              <c:f>'2011'!$I$6:$I$10</c:f>
              <c:numCache>
                <c:formatCode>0.0%</c:formatCode>
                <c:ptCount val="5"/>
                <c:pt idx="0">
                  <c:v>0.56306306306306309</c:v>
                </c:pt>
                <c:pt idx="1">
                  <c:v>0.17567567567567569</c:v>
                </c:pt>
                <c:pt idx="2">
                  <c:v>0.25225225225225223</c:v>
                </c:pt>
                <c:pt idx="3">
                  <c:v>0</c:v>
                </c:pt>
                <c:pt idx="4">
                  <c:v>9.0090090090090089E-3</c:v>
                </c:pt>
              </c:numCache>
            </c:numRef>
          </c:val>
        </c:ser>
        <c:ser>
          <c:idx val="4"/>
          <c:order val="4"/>
          <c:tx>
            <c:strRef>
              <c:f>'2011'!$J$3:$K$3</c:f>
              <c:strCache>
                <c:ptCount val="1"/>
                <c:pt idx="0">
                  <c:v>UUV</c:v>
                </c:pt>
              </c:strCache>
            </c:strRef>
          </c:tx>
          <c:cat>
            <c:strRef>
              <c:f>'2011'!$A$6:$A$10</c:f>
              <c:strCache>
                <c:ptCount val="5"/>
                <c:pt idx="0">
                  <c:v>10.klasse</c:v>
                </c:pt>
                <c:pt idx="1">
                  <c:v>Erhvervsuddannelser</c:v>
                </c:pt>
                <c:pt idx="2">
                  <c:v>Gymnasiale uddannelser</c:v>
                </c:pt>
                <c:pt idx="3">
                  <c:v>Individuelle uddannelser</c:v>
                </c:pt>
                <c:pt idx="4">
                  <c:v>Andet</c:v>
                </c:pt>
              </c:strCache>
            </c:strRef>
          </c:cat>
          <c:val>
            <c:numRef>
              <c:f>'2011'!$K$6:$K$10</c:f>
              <c:numCache>
                <c:formatCode>0.0%</c:formatCode>
                <c:ptCount val="5"/>
                <c:pt idx="0">
                  <c:v>0.46293494704992438</c:v>
                </c:pt>
                <c:pt idx="1">
                  <c:v>0.10085728693898134</c:v>
                </c:pt>
                <c:pt idx="2">
                  <c:v>0.4049420070600101</c:v>
                </c:pt>
                <c:pt idx="3">
                  <c:v>5.5471507816439742E-3</c:v>
                </c:pt>
                <c:pt idx="4">
                  <c:v>2.5718608169440244E-2</c:v>
                </c:pt>
              </c:numCache>
            </c:numRef>
          </c:val>
        </c:ser>
        <c:axId val="85214720"/>
        <c:axId val="85216256"/>
      </c:barChart>
      <c:catAx>
        <c:axId val="85214720"/>
        <c:scaling>
          <c:orientation val="minMax"/>
        </c:scaling>
        <c:axPos val="b"/>
        <c:majorTickMark val="none"/>
        <c:tickLblPos val="nextTo"/>
        <c:crossAx val="85216256"/>
        <c:crosses val="autoZero"/>
        <c:auto val="1"/>
        <c:lblAlgn val="ctr"/>
        <c:lblOffset val="100"/>
      </c:catAx>
      <c:valAx>
        <c:axId val="85216256"/>
        <c:scaling>
          <c:orientation val="minMax"/>
        </c:scaling>
        <c:axPos val="l"/>
        <c:majorGridlines/>
        <c:numFmt formatCode="0.0%" sourceLinked="1"/>
        <c:majorTickMark val="none"/>
        <c:tickLblPos val="nextTo"/>
        <c:crossAx val="85214720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a-DK"/>
  <c:chart>
    <c:title>
      <c:tx>
        <c:rich>
          <a:bodyPr/>
          <a:lstStyle/>
          <a:p>
            <a:pPr>
              <a:defRPr/>
            </a:pPr>
            <a:r>
              <a:rPr lang="da-DK"/>
              <a:t>10.klasse 2011</a:t>
            </a:r>
          </a:p>
        </c:rich>
      </c:tx>
    </c:title>
    <c:plotArea>
      <c:layout/>
      <c:barChart>
        <c:barDir val="col"/>
        <c:grouping val="clustered"/>
        <c:ser>
          <c:idx val="0"/>
          <c:order val="0"/>
          <c:tx>
            <c:strRef>
              <c:f>'2011'!$B$16:$C$16</c:f>
              <c:strCache>
                <c:ptCount val="1"/>
                <c:pt idx="0">
                  <c:v>Greve</c:v>
                </c:pt>
              </c:strCache>
            </c:strRef>
          </c:tx>
          <c:cat>
            <c:strRef>
              <c:f>'2011'!$A$20:$A$23</c:f>
              <c:strCache>
                <c:ptCount val="4"/>
                <c:pt idx="0">
                  <c:v>Erhvervsuddannelser</c:v>
                </c:pt>
                <c:pt idx="1">
                  <c:v>Gymnasiale uddannelser</c:v>
                </c:pt>
                <c:pt idx="2">
                  <c:v>Individuelle uddannelser</c:v>
                </c:pt>
                <c:pt idx="3">
                  <c:v>Andet</c:v>
                </c:pt>
              </c:strCache>
            </c:strRef>
          </c:cat>
          <c:val>
            <c:numRef>
              <c:f>'2011'!$C$20:$C$23</c:f>
              <c:numCache>
                <c:formatCode>0.0%</c:formatCode>
                <c:ptCount val="4"/>
                <c:pt idx="0">
                  <c:v>0.34146341463414637</c:v>
                </c:pt>
                <c:pt idx="1">
                  <c:v>0.57317073170731703</c:v>
                </c:pt>
                <c:pt idx="2">
                  <c:v>3.6585365853658534E-2</c:v>
                </c:pt>
                <c:pt idx="3">
                  <c:v>4.878048780487805E-2</c:v>
                </c:pt>
              </c:numCache>
            </c:numRef>
          </c:val>
        </c:ser>
        <c:ser>
          <c:idx val="1"/>
          <c:order val="1"/>
          <c:tx>
            <c:strRef>
              <c:f>'2011'!$D$16:$E$16</c:f>
              <c:strCache>
                <c:ptCount val="1"/>
                <c:pt idx="0">
                  <c:v>Køge</c:v>
                </c:pt>
              </c:strCache>
            </c:strRef>
          </c:tx>
          <c:cat>
            <c:strRef>
              <c:f>'2011'!$A$20:$A$23</c:f>
              <c:strCache>
                <c:ptCount val="4"/>
                <c:pt idx="0">
                  <c:v>Erhvervsuddannelser</c:v>
                </c:pt>
                <c:pt idx="1">
                  <c:v>Gymnasiale uddannelser</c:v>
                </c:pt>
                <c:pt idx="2">
                  <c:v>Individuelle uddannelser</c:v>
                </c:pt>
                <c:pt idx="3">
                  <c:v>Andet</c:v>
                </c:pt>
              </c:strCache>
            </c:strRef>
          </c:cat>
          <c:val>
            <c:numRef>
              <c:f>'2011'!$E$20:$E$23</c:f>
              <c:numCache>
                <c:formatCode>0.0%</c:formatCode>
                <c:ptCount val="4"/>
                <c:pt idx="0">
                  <c:v>0.38509316770186336</c:v>
                </c:pt>
                <c:pt idx="1">
                  <c:v>0.55279503105590067</c:v>
                </c:pt>
                <c:pt idx="2">
                  <c:v>3.1055900621118012E-2</c:v>
                </c:pt>
                <c:pt idx="3">
                  <c:v>3.1055900621118012E-2</c:v>
                </c:pt>
              </c:numCache>
            </c:numRef>
          </c:val>
        </c:ser>
        <c:ser>
          <c:idx val="2"/>
          <c:order val="2"/>
          <c:tx>
            <c:strRef>
              <c:f>'2011'!$F$16:$G$16</c:f>
              <c:strCache>
                <c:ptCount val="1"/>
                <c:pt idx="0">
                  <c:v>Solrød</c:v>
                </c:pt>
              </c:strCache>
            </c:strRef>
          </c:tx>
          <c:cat>
            <c:strRef>
              <c:f>'2011'!$A$20:$A$23</c:f>
              <c:strCache>
                <c:ptCount val="4"/>
                <c:pt idx="0">
                  <c:v>Erhvervsuddannelser</c:v>
                </c:pt>
                <c:pt idx="1">
                  <c:v>Gymnasiale uddannelser</c:v>
                </c:pt>
                <c:pt idx="2">
                  <c:v>Individuelle uddannelser</c:v>
                </c:pt>
                <c:pt idx="3">
                  <c:v>Andet</c:v>
                </c:pt>
              </c:strCache>
            </c:strRef>
          </c:cat>
          <c:val>
            <c:numRef>
              <c:f>'2011'!$G$20:$G$23</c:f>
              <c:numCache>
                <c:formatCode>0.0%</c:formatCode>
                <c:ptCount val="4"/>
                <c:pt idx="0">
                  <c:v>0.25624999999999998</c:v>
                </c:pt>
                <c:pt idx="1">
                  <c:v>0.71875</c:v>
                </c:pt>
                <c:pt idx="2">
                  <c:v>0</c:v>
                </c:pt>
                <c:pt idx="3">
                  <c:v>2.5000000000000001E-2</c:v>
                </c:pt>
              </c:numCache>
            </c:numRef>
          </c:val>
        </c:ser>
        <c:ser>
          <c:idx val="3"/>
          <c:order val="3"/>
          <c:tx>
            <c:strRef>
              <c:f>'2011'!$H$16:$I$16</c:f>
              <c:strCache>
                <c:ptCount val="1"/>
                <c:pt idx="0">
                  <c:v>Stevns</c:v>
                </c:pt>
              </c:strCache>
            </c:strRef>
          </c:tx>
          <c:cat>
            <c:strRef>
              <c:f>'2011'!$A$20:$A$23</c:f>
              <c:strCache>
                <c:ptCount val="4"/>
                <c:pt idx="0">
                  <c:v>Erhvervsuddannelser</c:v>
                </c:pt>
                <c:pt idx="1">
                  <c:v>Gymnasiale uddannelser</c:v>
                </c:pt>
                <c:pt idx="2">
                  <c:v>Individuelle uddannelser</c:v>
                </c:pt>
                <c:pt idx="3">
                  <c:v>Andet</c:v>
                </c:pt>
              </c:strCache>
            </c:strRef>
          </c:cat>
          <c:val>
            <c:numRef>
              <c:f>'2011'!$I$20:$I$23</c:f>
              <c:numCache>
                <c:formatCode>0.0%</c:formatCode>
                <c:ptCount val="4"/>
                <c:pt idx="0">
                  <c:v>0.2982456140350877</c:v>
                </c:pt>
                <c:pt idx="1">
                  <c:v>0.50877192982456143</c:v>
                </c:pt>
                <c:pt idx="2">
                  <c:v>7.0175438596491224E-2</c:v>
                </c:pt>
                <c:pt idx="3">
                  <c:v>0.12280701754385964</c:v>
                </c:pt>
              </c:numCache>
            </c:numRef>
          </c:val>
        </c:ser>
        <c:ser>
          <c:idx val="4"/>
          <c:order val="4"/>
          <c:tx>
            <c:strRef>
              <c:f>'2011'!$J$16:$K$16</c:f>
              <c:strCache>
                <c:ptCount val="1"/>
                <c:pt idx="0">
                  <c:v>UUV</c:v>
                </c:pt>
              </c:strCache>
            </c:strRef>
          </c:tx>
          <c:val>
            <c:numRef>
              <c:f>'2011'!$K$20:$K$23</c:f>
              <c:numCache>
                <c:formatCode>0.0%</c:formatCode>
                <c:ptCount val="4"/>
                <c:pt idx="0">
                  <c:v>0.32173913043478258</c:v>
                </c:pt>
                <c:pt idx="1">
                  <c:v>0.60869565217391308</c:v>
                </c:pt>
                <c:pt idx="2">
                  <c:v>2.6086956521739129E-2</c:v>
                </c:pt>
                <c:pt idx="3">
                  <c:v>4.3478260869565216E-2</c:v>
                </c:pt>
              </c:numCache>
            </c:numRef>
          </c:val>
        </c:ser>
        <c:axId val="84097280"/>
        <c:axId val="84111360"/>
      </c:barChart>
      <c:catAx>
        <c:axId val="84097280"/>
        <c:scaling>
          <c:orientation val="minMax"/>
        </c:scaling>
        <c:axPos val="b"/>
        <c:majorTickMark val="none"/>
        <c:tickLblPos val="nextTo"/>
        <c:crossAx val="84111360"/>
        <c:crosses val="autoZero"/>
        <c:auto val="1"/>
        <c:lblAlgn val="ctr"/>
        <c:lblOffset val="100"/>
      </c:catAx>
      <c:valAx>
        <c:axId val="84111360"/>
        <c:scaling>
          <c:orientation val="minMax"/>
        </c:scaling>
        <c:axPos val="l"/>
        <c:majorGridlines/>
        <c:numFmt formatCode="0.0%" sourceLinked="1"/>
        <c:majorTickMark val="none"/>
        <c:tickLblPos val="nextTo"/>
        <c:crossAx val="84097280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a-DK"/>
  <c:chart>
    <c:title>
      <c:tx>
        <c:rich>
          <a:bodyPr/>
          <a:lstStyle/>
          <a:p>
            <a:pPr>
              <a:defRPr/>
            </a:pPr>
            <a:r>
              <a:rPr lang="en-US"/>
              <a:t>9.klasse</a:t>
            </a:r>
          </a:p>
        </c:rich>
      </c:tx>
    </c:title>
    <c:plotArea>
      <c:layout/>
      <c:barChart>
        <c:barDir val="col"/>
        <c:grouping val="clustered"/>
        <c:ser>
          <c:idx val="0"/>
          <c:order val="0"/>
          <c:tx>
            <c:strRef>
              <c:f>'9.klasse'!$B$58:$C$58</c:f>
              <c:strCache>
                <c:ptCount val="1"/>
                <c:pt idx="0">
                  <c:v>Greve 2013</c:v>
                </c:pt>
              </c:strCache>
            </c:strRef>
          </c:tx>
          <c:cat>
            <c:strRef>
              <c:f>'9.klasse'!$A$17:$A$21</c:f>
              <c:strCache>
                <c:ptCount val="5"/>
                <c:pt idx="0">
                  <c:v>10.klasse</c:v>
                </c:pt>
                <c:pt idx="1">
                  <c:v>Erhvervsuddannelser</c:v>
                </c:pt>
                <c:pt idx="2">
                  <c:v>Gymnasiale uddannelser</c:v>
                </c:pt>
                <c:pt idx="3">
                  <c:v>Individuelle uddannelser</c:v>
                </c:pt>
                <c:pt idx="4">
                  <c:v>Andet</c:v>
                </c:pt>
              </c:strCache>
            </c:strRef>
          </c:cat>
          <c:val>
            <c:numRef>
              <c:f>'9.klasse'!$C$61:$C$65</c:f>
              <c:numCache>
                <c:formatCode>0.00%</c:formatCode>
                <c:ptCount val="5"/>
                <c:pt idx="0">
                  <c:v>0.41399999999999998</c:v>
                </c:pt>
                <c:pt idx="1">
                  <c:v>7.0999999999999994E-2</c:v>
                </c:pt>
                <c:pt idx="2">
                  <c:v>0.46600000000000003</c:v>
                </c:pt>
                <c:pt idx="3">
                  <c:v>5.0000000000000001E-3</c:v>
                </c:pt>
                <c:pt idx="4">
                  <c:v>4.3999999999999997E-2</c:v>
                </c:pt>
              </c:numCache>
            </c:numRef>
          </c:val>
        </c:ser>
        <c:ser>
          <c:idx val="1"/>
          <c:order val="1"/>
          <c:tx>
            <c:strRef>
              <c:f>'9.klasse'!$B$69:$C$69</c:f>
              <c:strCache>
                <c:ptCount val="1"/>
                <c:pt idx="0">
                  <c:v>Greve 2014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</c:spPr>
          <c:cat>
            <c:strRef>
              <c:f>'9.klasse'!$A$17:$A$21</c:f>
              <c:strCache>
                <c:ptCount val="5"/>
                <c:pt idx="0">
                  <c:v>10.klasse</c:v>
                </c:pt>
                <c:pt idx="1">
                  <c:v>Erhvervsuddannelser</c:v>
                </c:pt>
                <c:pt idx="2">
                  <c:v>Gymnasiale uddannelser</c:v>
                </c:pt>
                <c:pt idx="3">
                  <c:v>Individuelle uddannelser</c:v>
                </c:pt>
                <c:pt idx="4">
                  <c:v>Andet</c:v>
                </c:pt>
              </c:strCache>
            </c:strRef>
          </c:cat>
          <c:val>
            <c:numRef>
              <c:f>'9.klasse'!$C$72:$C$76</c:f>
              <c:numCache>
                <c:formatCode>0.0%</c:formatCode>
                <c:ptCount val="5"/>
                <c:pt idx="0">
                  <c:v>0.40527182866556838</c:v>
                </c:pt>
                <c:pt idx="1">
                  <c:v>7.57825370675453E-2</c:v>
                </c:pt>
                <c:pt idx="2">
                  <c:v>0.50247116968698513</c:v>
                </c:pt>
                <c:pt idx="3">
                  <c:v>4.9423393739703456E-3</c:v>
                </c:pt>
                <c:pt idx="4">
                  <c:v>1.1532125205930808E-2</c:v>
                </c:pt>
              </c:numCache>
            </c:numRef>
          </c:val>
        </c:ser>
        <c:ser>
          <c:idx val="2"/>
          <c:order val="2"/>
          <c:tx>
            <c:strRef>
              <c:f>'9.klasse'!$B$80:$C$80</c:f>
              <c:strCache>
                <c:ptCount val="1"/>
                <c:pt idx="0">
                  <c:v>Greve 2015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</c:spPr>
          <c:val>
            <c:numRef>
              <c:f>'9.klasse'!$C$83:$C$87</c:f>
              <c:numCache>
                <c:formatCode>0.0%</c:formatCode>
                <c:ptCount val="5"/>
                <c:pt idx="0">
                  <c:v>0.41447368421052633</c:v>
                </c:pt>
                <c:pt idx="1">
                  <c:v>8.5526315789473686E-2</c:v>
                </c:pt>
                <c:pt idx="2">
                  <c:v>0.47532894736842107</c:v>
                </c:pt>
                <c:pt idx="3">
                  <c:v>8.2236842105263153E-3</c:v>
                </c:pt>
                <c:pt idx="4">
                  <c:v>1.6447368421052631E-2</c:v>
                </c:pt>
              </c:numCache>
            </c:numRef>
          </c:val>
        </c:ser>
        <c:ser>
          <c:idx val="3"/>
          <c:order val="3"/>
          <c:tx>
            <c:strRef>
              <c:f>'9.klasse'!$D$58:$E$58</c:f>
              <c:strCache>
                <c:ptCount val="1"/>
                <c:pt idx="0">
                  <c:v>Køge 2013</c:v>
                </c:pt>
              </c:strCache>
            </c:strRef>
          </c:tx>
          <c:spPr>
            <a:solidFill>
              <a:schemeClr val="accent2"/>
            </a:solidFill>
          </c:spPr>
          <c:cat>
            <c:strRef>
              <c:f>'9.klasse'!$A$17:$A$21</c:f>
              <c:strCache>
                <c:ptCount val="5"/>
                <c:pt idx="0">
                  <c:v>10.klasse</c:v>
                </c:pt>
                <c:pt idx="1">
                  <c:v>Erhvervsuddannelser</c:v>
                </c:pt>
                <c:pt idx="2">
                  <c:v>Gymnasiale uddannelser</c:v>
                </c:pt>
                <c:pt idx="3">
                  <c:v>Individuelle uddannelser</c:v>
                </c:pt>
                <c:pt idx="4">
                  <c:v>Andet</c:v>
                </c:pt>
              </c:strCache>
            </c:strRef>
          </c:cat>
          <c:val>
            <c:numRef>
              <c:f>'9.klasse'!$E$61:$E$65</c:f>
              <c:numCache>
                <c:formatCode>0.00%</c:formatCode>
                <c:ptCount val="5"/>
                <c:pt idx="0">
                  <c:v>0.42199999999999999</c:v>
                </c:pt>
                <c:pt idx="1">
                  <c:v>0.107</c:v>
                </c:pt>
                <c:pt idx="2">
                  <c:v>0.42099999999999999</c:v>
                </c:pt>
                <c:pt idx="3">
                  <c:v>5.0000000000000001E-3</c:v>
                </c:pt>
                <c:pt idx="4">
                  <c:v>4.4999999999999998E-2</c:v>
                </c:pt>
              </c:numCache>
            </c:numRef>
          </c:val>
        </c:ser>
        <c:ser>
          <c:idx val="4"/>
          <c:order val="4"/>
          <c:tx>
            <c:strRef>
              <c:f>'9.klasse'!$D$69:$E$69</c:f>
              <c:strCache>
                <c:ptCount val="1"/>
                <c:pt idx="0">
                  <c:v>Køge 2014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</c:spPr>
          <c:cat>
            <c:strRef>
              <c:f>'9.klasse'!$A$17:$A$21</c:f>
              <c:strCache>
                <c:ptCount val="5"/>
                <c:pt idx="0">
                  <c:v>10.klasse</c:v>
                </c:pt>
                <c:pt idx="1">
                  <c:v>Erhvervsuddannelser</c:v>
                </c:pt>
                <c:pt idx="2">
                  <c:v>Gymnasiale uddannelser</c:v>
                </c:pt>
                <c:pt idx="3">
                  <c:v>Individuelle uddannelser</c:v>
                </c:pt>
                <c:pt idx="4">
                  <c:v>Andet</c:v>
                </c:pt>
              </c:strCache>
            </c:strRef>
          </c:cat>
          <c:val>
            <c:numRef>
              <c:f>'9.klasse'!$E$72:$E$76</c:f>
              <c:numCache>
                <c:formatCode>0.0%</c:formatCode>
                <c:ptCount val="5"/>
                <c:pt idx="0">
                  <c:v>0.3847184986595174</c:v>
                </c:pt>
                <c:pt idx="1">
                  <c:v>0.10455764075067024</c:v>
                </c:pt>
                <c:pt idx="2">
                  <c:v>0.46648793565683644</c:v>
                </c:pt>
                <c:pt idx="3">
                  <c:v>2.6809651474530832E-3</c:v>
                </c:pt>
                <c:pt idx="4">
                  <c:v>4.1554959785522788E-2</c:v>
                </c:pt>
              </c:numCache>
            </c:numRef>
          </c:val>
        </c:ser>
        <c:ser>
          <c:idx val="5"/>
          <c:order val="5"/>
          <c:tx>
            <c:strRef>
              <c:f>'9.klasse'!$D$80:$E$80</c:f>
              <c:strCache>
                <c:ptCount val="1"/>
                <c:pt idx="0">
                  <c:v>Køge 2015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</c:spPr>
          <c:val>
            <c:numRef>
              <c:f>'9.klasse'!$E$83:$E$87</c:f>
              <c:numCache>
                <c:formatCode>0.0%</c:formatCode>
                <c:ptCount val="5"/>
                <c:pt idx="0">
                  <c:v>0.40927694406548432</c:v>
                </c:pt>
                <c:pt idx="1">
                  <c:v>7.5034106412005461E-2</c:v>
                </c:pt>
                <c:pt idx="2">
                  <c:v>0.48703956343792632</c:v>
                </c:pt>
                <c:pt idx="3">
                  <c:v>1.364256480218281E-3</c:v>
                </c:pt>
                <c:pt idx="4">
                  <c:v>2.7285129604365622E-2</c:v>
                </c:pt>
              </c:numCache>
            </c:numRef>
          </c:val>
        </c:ser>
        <c:ser>
          <c:idx val="6"/>
          <c:order val="6"/>
          <c:tx>
            <c:strRef>
              <c:f>'9.klasse'!$F$58:$G$58</c:f>
              <c:strCache>
                <c:ptCount val="1"/>
                <c:pt idx="0">
                  <c:v>Solrød 2013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</c:spPr>
          <c:cat>
            <c:strRef>
              <c:f>'9.klasse'!$A$17:$A$21</c:f>
              <c:strCache>
                <c:ptCount val="5"/>
                <c:pt idx="0">
                  <c:v>10.klasse</c:v>
                </c:pt>
                <c:pt idx="1">
                  <c:v>Erhvervsuddannelser</c:v>
                </c:pt>
                <c:pt idx="2">
                  <c:v>Gymnasiale uddannelser</c:v>
                </c:pt>
                <c:pt idx="3">
                  <c:v>Individuelle uddannelser</c:v>
                </c:pt>
                <c:pt idx="4">
                  <c:v>Andet</c:v>
                </c:pt>
              </c:strCache>
            </c:strRef>
          </c:cat>
          <c:val>
            <c:numRef>
              <c:f>'9.klasse'!$G$61:$G$65</c:f>
              <c:numCache>
                <c:formatCode>0.00%</c:formatCode>
                <c:ptCount val="5"/>
                <c:pt idx="0">
                  <c:v>0.442</c:v>
                </c:pt>
                <c:pt idx="1">
                  <c:v>6.6000000000000003E-2</c:v>
                </c:pt>
                <c:pt idx="2">
                  <c:v>0.45500000000000002</c:v>
                </c:pt>
                <c:pt idx="3">
                  <c:v>0</c:v>
                </c:pt>
                <c:pt idx="4">
                  <c:v>3.7999999999999999E-2</c:v>
                </c:pt>
              </c:numCache>
            </c:numRef>
          </c:val>
        </c:ser>
        <c:ser>
          <c:idx val="7"/>
          <c:order val="7"/>
          <c:tx>
            <c:strRef>
              <c:f>'9.klasse'!$F$69:$G$69</c:f>
              <c:strCache>
                <c:ptCount val="1"/>
                <c:pt idx="0">
                  <c:v>Solrød 2014</c:v>
                </c:pt>
              </c:strCache>
            </c:strRef>
          </c:tx>
          <c:spPr>
            <a:solidFill>
              <a:srgbClr val="92D050"/>
            </a:solidFill>
          </c:spPr>
          <c:cat>
            <c:strRef>
              <c:f>'9.klasse'!$A$17:$A$21</c:f>
              <c:strCache>
                <c:ptCount val="5"/>
                <c:pt idx="0">
                  <c:v>10.klasse</c:v>
                </c:pt>
                <c:pt idx="1">
                  <c:v>Erhvervsuddannelser</c:v>
                </c:pt>
                <c:pt idx="2">
                  <c:v>Gymnasiale uddannelser</c:v>
                </c:pt>
                <c:pt idx="3">
                  <c:v>Individuelle uddannelser</c:v>
                </c:pt>
                <c:pt idx="4">
                  <c:v>Andet</c:v>
                </c:pt>
              </c:strCache>
            </c:strRef>
          </c:cat>
          <c:val>
            <c:numRef>
              <c:f>'9.klasse'!$G$72:$G$76</c:f>
              <c:numCache>
                <c:formatCode>0.0%</c:formatCode>
                <c:ptCount val="5"/>
                <c:pt idx="0">
                  <c:v>0.41414141414141414</c:v>
                </c:pt>
                <c:pt idx="1">
                  <c:v>6.7340067340067339E-2</c:v>
                </c:pt>
                <c:pt idx="2">
                  <c:v>0.49158249158249157</c:v>
                </c:pt>
                <c:pt idx="3">
                  <c:v>0</c:v>
                </c:pt>
                <c:pt idx="4">
                  <c:v>2.6936026936026935E-2</c:v>
                </c:pt>
              </c:numCache>
            </c:numRef>
          </c:val>
        </c:ser>
        <c:ser>
          <c:idx val="8"/>
          <c:order val="8"/>
          <c:tx>
            <c:strRef>
              <c:f>'9.klasse'!$F$80:$G$80</c:f>
              <c:strCache>
                <c:ptCount val="1"/>
                <c:pt idx="0">
                  <c:v>Solrød 2015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</c:spPr>
          <c:val>
            <c:numRef>
              <c:f>'9.klasse'!$G$83:$G$87</c:f>
              <c:numCache>
                <c:formatCode>0.0%</c:formatCode>
                <c:ptCount val="5"/>
                <c:pt idx="0">
                  <c:v>0.42857142857142855</c:v>
                </c:pt>
                <c:pt idx="1">
                  <c:v>7.1428571428571425E-2</c:v>
                </c:pt>
                <c:pt idx="2">
                  <c:v>0.49285714285714288</c:v>
                </c:pt>
                <c:pt idx="3">
                  <c:v>0</c:v>
                </c:pt>
                <c:pt idx="4">
                  <c:v>7.1428571428571426E-3</c:v>
                </c:pt>
              </c:numCache>
            </c:numRef>
          </c:val>
        </c:ser>
        <c:ser>
          <c:idx val="9"/>
          <c:order val="9"/>
          <c:tx>
            <c:strRef>
              <c:f>'9.klasse'!$H$58:$I$58</c:f>
              <c:strCache>
                <c:ptCount val="1"/>
                <c:pt idx="0">
                  <c:v>Stevns 2013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</c:spPr>
          <c:cat>
            <c:strRef>
              <c:f>'9.klasse'!$A$17:$A$21</c:f>
              <c:strCache>
                <c:ptCount val="5"/>
                <c:pt idx="0">
                  <c:v>10.klasse</c:v>
                </c:pt>
                <c:pt idx="1">
                  <c:v>Erhvervsuddannelser</c:v>
                </c:pt>
                <c:pt idx="2">
                  <c:v>Gymnasiale uddannelser</c:v>
                </c:pt>
                <c:pt idx="3">
                  <c:v>Individuelle uddannelser</c:v>
                </c:pt>
                <c:pt idx="4">
                  <c:v>Andet</c:v>
                </c:pt>
              </c:strCache>
            </c:strRef>
          </c:cat>
          <c:val>
            <c:numRef>
              <c:f>'9.klasse'!$I$61:$I$65</c:f>
              <c:numCache>
                <c:formatCode>0.00%</c:formatCode>
                <c:ptCount val="5"/>
                <c:pt idx="0">
                  <c:v>0.51200000000000001</c:v>
                </c:pt>
                <c:pt idx="1">
                  <c:v>0.15</c:v>
                </c:pt>
                <c:pt idx="2">
                  <c:v>0.27500000000000002</c:v>
                </c:pt>
                <c:pt idx="3">
                  <c:v>5.0000000000000001E-3</c:v>
                </c:pt>
                <c:pt idx="4">
                  <c:v>5.8000000000000003E-2</c:v>
                </c:pt>
              </c:numCache>
            </c:numRef>
          </c:val>
        </c:ser>
        <c:ser>
          <c:idx val="10"/>
          <c:order val="10"/>
          <c:tx>
            <c:strRef>
              <c:f>'9.klasse'!$H$69:$I$69</c:f>
              <c:strCache>
                <c:ptCount val="1"/>
                <c:pt idx="0">
                  <c:v>Stevns 2014</c:v>
                </c:pt>
              </c:strCache>
            </c:strRef>
          </c:tx>
          <c:spPr>
            <a:solidFill>
              <a:srgbClr val="7030A0"/>
            </a:solidFill>
          </c:spPr>
          <c:cat>
            <c:strRef>
              <c:f>'9.klasse'!$A$17:$A$21</c:f>
              <c:strCache>
                <c:ptCount val="5"/>
                <c:pt idx="0">
                  <c:v>10.klasse</c:v>
                </c:pt>
                <c:pt idx="1">
                  <c:v>Erhvervsuddannelser</c:v>
                </c:pt>
                <c:pt idx="2">
                  <c:v>Gymnasiale uddannelser</c:v>
                </c:pt>
                <c:pt idx="3">
                  <c:v>Individuelle uddannelser</c:v>
                </c:pt>
                <c:pt idx="4">
                  <c:v>Andet</c:v>
                </c:pt>
              </c:strCache>
            </c:strRef>
          </c:cat>
          <c:val>
            <c:numRef>
              <c:f>'9.klasse'!$I$72:$I$76</c:f>
              <c:numCache>
                <c:formatCode>0.0%</c:formatCode>
                <c:ptCount val="5"/>
                <c:pt idx="0">
                  <c:v>0.54545454545454541</c:v>
                </c:pt>
                <c:pt idx="1">
                  <c:v>0.14141414141414141</c:v>
                </c:pt>
                <c:pt idx="2">
                  <c:v>0.24747474747474749</c:v>
                </c:pt>
                <c:pt idx="3">
                  <c:v>1.0101010101010102E-2</c:v>
                </c:pt>
                <c:pt idx="4">
                  <c:v>5.5555555555555552E-2</c:v>
                </c:pt>
              </c:numCache>
            </c:numRef>
          </c:val>
        </c:ser>
        <c:ser>
          <c:idx val="11"/>
          <c:order val="11"/>
          <c:tx>
            <c:strRef>
              <c:f>'9.klasse'!$H$80:$I$80</c:f>
              <c:strCache>
                <c:ptCount val="1"/>
                <c:pt idx="0">
                  <c:v>Stevns 2015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</c:spPr>
          <c:val>
            <c:numRef>
              <c:f>'9.klasse'!$I$83:$I$87</c:f>
              <c:numCache>
                <c:formatCode>0.0%</c:formatCode>
                <c:ptCount val="5"/>
                <c:pt idx="0">
                  <c:v>0.55607476635514019</c:v>
                </c:pt>
                <c:pt idx="1">
                  <c:v>0.11682242990654206</c:v>
                </c:pt>
                <c:pt idx="2">
                  <c:v>0.27102803738317754</c:v>
                </c:pt>
                <c:pt idx="3">
                  <c:v>0</c:v>
                </c:pt>
                <c:pt idx="4">
                  <c:v>5.6074766355140186E-2</c:v>
                </c:pt>
              </c:numCache>
            </c:numRef>
          </c:val>
        </c:ser>
        <c:axId val="89858816"/>
        <c:axId val="89860352"/>
      </c:barChart>
      <c:catAx>
        <c:axId val="89858816"/>
        <c:scaling>
          <c:orientation val="minMax"/>
        </c:scaling>
        <c:axPos val="b"/>
        <c:majorTickMark val="none"/>
        <c:tickLblPos val="nextTo"/>
        <c:crossAx val="89860352"/>
        <c:crosses val="autoZero"/>
        <c:auto val="1"/>
        <c:lblAlgn val="ctr"/>
        <c:lblOffset val="100"/>
      </c:catAx>
      <c:valAx>
        <c:axId val="89860352"/>
        <c:scaling>
          <c:orientation val="minMax"/>
        </c:scaling>
        <c:axPos val="l"/>
        <c:majorGridlines/>
        <c:numFmt formatCode="0.00%" sourceLinked="1"/>
        <c:majorTickMark val="none"/>
        <c:tickLblPos val="nextTo"/>
        <c:crossAx val="89858816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a-DK"/>
  <c:chart>
    <c:title>
      <c:tx>
        <c:rich>
          <a:bodyPr/>
          <a:lstStyle/>
          <a:p>
            <a:pPr>
              <a:defRPr/>
            </a:pPr>
            <a:r>
              <a:rPr lang="da-DK"/>
              <a:t>10.klasse</a:t>
            </a:r>
          </a:p>
        </c:rich>
      </c:tx>
    </c:title>
    <c:plotArea>
      <c:layout/>
      <c:barChart>
        <c:barDir val="col"/>
        <c:grouping val="clustered"/>
        <c:ser>
          <c:idx val="0"/>
          <c:order val="0"/>
          <c:tx>
            <c:strRef>
              <c:f>'10.klasse'!$B$51:$C$51</c:f>
              <c:strCache>
                <c:ptCount val="1"/>
                <c:pt idx="0">
                  <c:v>Greve 2013</c:v>
                </c:pt>
              </c:strCache>
            </c:strRef>
          </c:tx>
          <c:cat>
            <c:strRef>
              <c:f>'10.klasse'!$A$6:$A$9</c:f>
              <c:strCache>
                <c:ptCount val="4"/>
                <c:pt idx="0">
                  <c:v>Erhvervsuddannelser</c:v>
                </c:pt>
                <c:pt idx="1">
                  <c:v>Gymnasiale uddannelser</c:v>
                </c:pt>
                <c:pt idx="2">
                  <c:v>Individuelle uddannelser</c:v>
                </c:pt>
                <c:pt idx="3">
                  <c:v>Andet</c:v>
                </c:pt>
              </c:strCache>
            </c:strRef>
          </c:cat>
          <c:val>
            <c:numRef>
              <c:f>'10.klasse'!$C$54:$C$57</c:f>
              <c:numCache>
                <c:formatCode>0.00%</c:formatCode>
                <c:ptCount val="4"/>
                <c:pt idx="0">
                  <c:v>0.41836734693877553</c:v>
                </c:pt>
                <c:pt idx="1">
                  <c:v>0.47959183673469385</c:v>
                </c:pt>
                <c:pt idx="2">
                  <c:v>6.1224489795918366E-2</c:v>
                </c:pt>
                <c:pt idx="3">
                  <c:v>4.0816326530612242E-2</c:v>
                </c:pt>
              </c:numCache>
            </c:numRef>
          </c:val>
        </c:ser>
        <c:ser>
          <c:idx val="4"/>
          <c:order val="1"/>
          <c:tx>
            <c:strRef>
              <c:f>'10.klasse'!$B$61:$C$61</c:f>
              <c:strCache>
                <c:ptCount val="1"/>
                <c:pt idx="0">
                  <c:v>Greve 2014</c:v>
                </c:pt>
              </c:strCache>
            </c:strRef>
          </c:tx>
          <c:cat>
            <c:strRef>
              <c:f>'10.klasse'!$A$6:$A$9</c:f>
              <c:strCache>
                <c:ptCount val="4"/>
                <c:pt idx="0">
                  <c:v>Erhvervsuddannelser</c:v>
                </c:pt>
                <c:pt idx="1">
                  <c:v>Gymnasiale uddannelser</c:v>
                </c:pt>
                <c:pt idx="2">
                  <c:v>Individuelle uddannelser</c:v>
                </c:pt>
                <c:pt idx="3">
                  <c:v>Andet</c:v>
                </c:pt>
              </c:strCache>
            </c:strRef>
          </c:cat>
          <c:val>
            <c:numRef>
              <c:f>'10.klasse'!$C$63:$C$66</c:f>
              <c:numCache>
                <c:formatCode>0.0%</c:formatCode>
                <c:ptCount val="4"/>
                <c:pt idx="0">
                  <c:v>0.22368421052631579</c:v>
                </c:pt>
                <c:pt idx="1">
                  <c:v>0.63815789473684215</c:v>
                </c:pt>
                <c:pt idx="2">
                  <c:v>5.2631578947368418E-2</c:v>
                </c:pt>
                <c:pt idx="3">
                  <c:v>8.5526315789473686E-2</c:v>
                </c:pt>
              </c:numCache>
            </c:numRef>
          </c:val>
        </c:ser>
        <c:ser>
          <c:idx val="2"/>
          <c:order val="2"/>
          <c:tx>
            <c:strRef>
              <c:f>'10.klasse'!$B$70:$C$70</c:f>
              <c:strCache>
                <c:ptCount val="1"/>
                <c:pt idx="0">
                  <c:v>Greve 2015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val>
            <c:numRef>
              <c:f>'10.klasse'!$C$72:$C$75</c:f>
              <c:numCache>
                <c:formatCode>0.0%</c:formatCode>
                <c:ptCount val="4"/>
                <c:pt idx="0">
                  <c:v>0.28000000000000003</c:v>
                </c:pt>
                <c:pt idx="1">
                  <c:v>0.56799999999999995</c:v>
                </c:pt>
                <c:pt idx="2">
                  <c:v>8.7999999999999995E-2</c:v>
                </c:pt>
                <c:pt idx="3">
                  <c:v>6.4000000000000001E-2</c:v>
                </c:pt>
              </c:numCache>
            </c:numRef>
          </c:val>
        </c:ser>
        <c:ser>
          <c:idx val="1"/>
          <c:order val="3"/>
          <c:tx>
            <c:strRef>
              <c:f>'10.klasse'!$D$51:$E$51</c:f>
              <c:strCache>
                <c:ptCount val="1"/>
                <c:pt idx="0">
                  <c:v>Køge 2013</c:v>
                </c:pt>
              </c:strCache>
            </c:strRef>
          </c:tx>
          <c:cat>
            <c:strRef>
              <c:f>'10.klasse'!$A$6:$A$9</c:f>
              <c:strCache>
                <c:ptCount val="4"/>
                <c:pt idx="0">
                  <c:v>Erhvervsuddannelser</c:v>
                </c:pt>
                <c:pt idx="1">
                  <c:v>Gymnasiale uddannelser</c:v>
                </c:pt>
                <c:pt idx="2">
                  <c:v>Individuelle uddannelser</c:v>
                </c:pt>
                <c:pt idx="3">
                  <c:v>Andet</c:v>
                </c:pt>
              </c:strCache>
            </c:strRef>
          </c:cat>
          <c:val>
            <c:numRef>
              <c:f>'10.klasse'!$E$54:$E$57</c:f>
              <c:numCache>
                <c:formatCode>0.0%</c:formatCode>
                <c:ptCount val="4"/>
                <c:pt idx="0">
                  <c:v>0.35135135135135137</c:v>
                </c:pt>
                <c:pt idx="1">
                  <c:v>0.60810810810810811</c:v>
                </c:pt>
                <c:pt idx="2">
                  <c:v>6.7567567567567571E-3</c:v>
                </c:pt>
                <c:pt idx="3">
                  <c:v>3.3783783783783786E-2</c:v>
                </c:pt>
              </c:numCache>
            </c:numRef>
          </c:val>
        </c:ser>
        <c:ser>
          <c:idx val="7"/>
          <c:order val="4"/>
          <c:tx>
            <c:strRef>
              <c:f>'10.klasse'!$D$61:$E$61</c:f>
              <c:strCache>
                <c:ptCount val="1"/>
                <c:pt idx="0">
                  <c:v>Køge 2014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</c:spPr>
          <c:cat>
            <c:strRef>
              <c:f>'10.klasse'!$A$6:$A$9</c:f>
              <c:strCache>
                <c:ptCount val="4"/>
                <c:pt idx="0">
                  <c:v>Erhvervsuddannelser</c:v>
                </c:pt>
                <c:pt idx="1">
                  <c:v>Gymnasiale uddannelser</c:v>
                </c:pt>
                <c:pt idx="2">
                  <c:v>Individuelle uddannelser</c:v>
                </c:pt>
                <c:pt idx="3">
                  <c:v>Andet</c:v>
                </c:pt>
              </c:strCache>
            </c:strRef>
          </c:cat>
          <c:val>
            <c:numRef>
              <c:f>'10.klasse'!$E$63:$E$66</c:f>
              <c:numCache>
                <c:formatCode>0.0%</c:formatCode>
                <c:ptCount val="4"/>
                <c:pt idx="0">
                  <c:v>0.35964912280701755</c:v>
                </c:pt>
                <c:pt idx="1">
                  <c:v>0.53508771929824561</c:v>
                </c:pt>
                <c:pt idx="2">
                  <c:v>0</c:v>
                </c:pt>
                <c:pt idx="3">
                  <c:v>0.10526315789473684</c:v>
                </c:pt>
              </c:numCache>
            </c:numRef>
          </c:val>
        </c:ser>
        <c:ser>
          <c:idx val="5"/>
          <c:order val="5"/>
          <c:tx>
            <c:strRef>
              <c:f>'10.klasse'!$D$70:$E$70</c:f>
              <c:strCache>
                <c:ptCount val="1"/>
                <c:pt idx="0">
                  <c:v>Køge 2015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</c:spPr>
          <c:val>
            <c:numRef>
              <c:f>'10.klasse'!$E$72:$E$75</c:f>
              <c:numCache>
                <c:formatCode>0.0%</c:formatCode>
                <c:ptCount val="4"/>
                <c:pt idx="0">
                  <c:v>0.20472440944881889</c:v>
                </c:pt>
                <c:pt idx="1">
                  <c:v>0.73228346456692917</c:v>
                </c:pt>
                <c:pt idx="2">
                  <c:v>1.5748031496062992E-2</c:v>
                </c:pt>
                <c:pt idx="3">
                  <c:v>4.7244094488188976E-2</c:v>
                </c:pt>
              </c:numCache>
            </c:numRef>
          </c:val>
        </c:ser>
        <c:ser>
          <c:idx val="3"/>
          <c:order val="6"/>
          <c:tx>
            <c:strRef>
              <c:f>'10.klasse'!$F$51:$G$51</c:f>
              <c:strCache>
                <c:ptCount val="1"/>
                <c:pt idx="0">
                  <c:v>Solrød 2013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</c:spPr>
          <c:cat>
            <c:strRef>
              <c:f>'10.klasse'!$A$6:$A$9</c:f>
              <c:strCache>
                <c:ptCount val="4"/>
                <c:pt idx="0">
                  <c:v>Erhvervsuddannelser</c:v>
                </c:pt>
                <c:pt idx="1">
                  <c:v>Gymnasiale uddannelser</c:v>
                </c:pt>
                <c:pt idx="2">
                  <c:v>Individuelle uddannelser</c:v>
                </c:pt>
                <c:pt idx="3">
                  <c:v>Andet</c:v>
                </c:pt>
              </c:strCache>
            </c:strRef>
          </c:cat>
          <c:val>
            <c:numRef>
              <c:f>'10.klasse'!$G$54:$G$57</c:f>
              <c:numCache>
                <c:formatCode>0.00%</c:formatCode>
                <c:ptCount val="4"/>
                <c:pt idx="0">
                  <c:v>0.22680412371134021</c:v>
                </c:pt>
                <c:pt idx="1">
                  <c:v>0.71649484536082475</c:v>
                </c:pt>
                <c:pt idx="2">
                  <c:v>5.1546391752577319E-3</c:v>
                </c:pt>
                <c:pt idx="3">
                  <c:v>5.1546391752577317E-2</c:v>
                </c:pt>
              </c:numCache>
            </c:numRef>
          </c:val>
        </c:ser>
        <c:ser>
          <c:idx val="9"/>
          <c:order val="7"/>
          <c:tx>
            <c:strRef>
              <c:f>'10.klasse'!$F$61:$G$61</c:f>
              <c:strCache>
                <c:ptCount val="1"/>
                <c:pt idx="0">
                  <c:v>Solrød 2014</c:v>
                </c:pt>
              </c:strCache>
            </c:strRef>
          </c:tx>
          <c:spPr>
            <a:solidFill>
              <a:srgbClr val="92D050"/>
            </a:solidFill>
          </c:spPr>
          <c:cat>
            <c:strRef>
              <c:f>'10.klasse'!$A$6:$A$9</c:f>
              <c:strCache>
                <c:ptCount val="4"/>
                <c:pt idx="0">
                  <c:v>Erhvervsuddannelser</c:v>
                </c:pt>
                <c:pt idx="1">
                  <c:v>Gymnasiale uddannelser</c:v>
                </c:pt>
                <c:pt idx="2">
                  <c:v>Individuelle uddannelser</c:v>
                </c:pt>
                <c:pt idx="3">
                  <c:v>Andet</c:v>
                </c:pt>
              </c:strCache>
            </c:strRef>
          </c:cat>
          <c:val>
            <c:numRef>
              <c:f>'10.klasse'!$G$63:$G$66</c:f>
              <c:numCache>
                <c:formatCode>0.0%</c:formatCode>
                <c:ptCount val="4"/>
                <c:pt idx="0">
                  <c:v>0.24193548387096775</c:v>
                </c:pt>
                <c:pt idx="1">
                  <c:v>0.70967741935483875</c:v>
                </c:pt>
                <c:pt idx="2">
                  <c:v>1.0752688172043012E-2</c:v>
                </c:pt>
                <c:pt idx="3">
                  <c:v>3.7634408602150539E-2</c:v>
                </c:pt>
              </c:numCache>
            </c:numRef>
          </c:val>
        </c:ser>
        <c:ser>
          <c:idx val="8"/>
          <c:order val="8"/>
          <c:tx>
            <c:strRef>
              <c:f>'10.klasse'!$F$70:$G$70</c:f>
              <c:strCache>
                <c:ptCount val="1"/>
                <c:pt idx="0">
                  <c:v>Solrød 2015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</c:spPr>
          <c:val>
            <c:numRef>
              <c:f>'10.klasse'!$G$72:$G$75</c:f>
              <c:numCache>
                <c:formatCode>0.0%</c:formatCode>
                <c:ptCount val="4"/>
                <c:pt idx="0">
                  <c:v>0.17989417989417988</c:v>
                </c:pt>
                <c:pt idx="1">
                  <c:v>0.78835978835978837</c:v>
                </c:pt>
                <c:pt idx="2">
                  <c:v>0</c:v>
                </c:pt>
                <c:pt idx="3">
                  <c:v>3.1746031746031744E-2</c:v>
                </c:pt>
              </c:numCache>
            </c:numRef>
          </c:val>
        </c:ser>
        <c:ser>
          <c:idx val="6"/>
          <c:order val="9"/>
          <c:tx>
            <c:strRef>
              <c:f>'10.klasse'!$H$51:$I$51</c:f>
              <c:strCache>
                <c:ptCount val="1"/>
                <c:pt idx="0">
                  <c:v>Stevns 2013</c:v>
                </c:pt>
              </c:strCache>
            </c:strRef>
          </c:tx>
          <c:spPr>
            <a:solidFill>
              <a:srgbClr val="7030A0"/>
            </a:solidFill>
          </c:spPr>
          <c:cat>
            <c:strRef>
              <c:f>'10.klasse'!$A$6:$A$9</c:f>
              <c:strCache>
                <c:ptCount val="4"/>
                <c:pt idx="0">
                  <c:v>Erhvervsuddannelser</c:v>
                </c:pt>
                <c:pt idx="1">
                  <c:v>Gymnasiale uddannelser</c:v>
                </c:pt>
                <c:pt idx="2">
                  <c:v>Individuelle uddannelser</c:v>
                </c:pt>
                <c:pt idx="3">
                  <c:v>Andet</c:v>
                </c:pt>
              </c:strCache>
            </c:strRef>
          </c:cat>
          <c:val>
            <c:numRef>
              <c:f>'10.klasse'!$I$54:$I$57</c:f>
              <c:numCache>
                <c:formatCode>0.00%</c:formatCode>
                <c:ptCount val="4"/>
                <c:pt idx="0">
                  <c:v>0.4642857142857143</c:v>
                </c:pt>
                <c:pt idx="1">
                  <c:v>0.39285714285714285</c:v>
                </c:pt>
                <c:pt idx="2">
                  <c:v>0</c:v>
                </c:pt>
                <c:pt idx="3">
                  <c:v>0.14285714285714285</c:v>
                </c:pt>
              </c:numCache>
            </c:numRef>
          </c:val>
        </c:ser>
        <c:ser>
          <c:idx val="10"/>
          <c:order val="10"/>
          <c:tx>
            <c:strRef>
              <c:f>'10.klasse'!$H$61:$I$61</c:f>
              <c:strCache>
                <c:ptCount val="1"/>
                <c:pt idx="0">
                  <c:v>Stevns 2014</c:v>
                </c:pt>
              </c:strCache>
            </c:strRef>
          </c:tx>
          <c:spPr>
            <a:solidFill>
              <a:srgbClr val="A38FBB"/>
            </a:solidFill>
          </c:spPr>
          <c:cat>
            <c:strRef>
              <c:f>'10.klasse'!$A$6:$A$9</c:f>
              <c:strCache>
                <c:ptCount val="4"/>
                <c:pt idx="0">
                  <c:v>Erhvervsuddannelser</c:v>
                </c:pt>
                <c:pt idx="1">
                  <c:v>Gymnasiale uddannelser</c:v>
                </c:pt>
                <c:pt idx="2">
                  <c:v>Individuelle uddannelser</c:v>
                </c:pt>
                <c:pt idx="3">
                  <c:v>Andet</c:v>
                </c:pt>
              </c:strCache>
            </c:strRef>
          </c:cat>
          <c:val>
            <c:numRef>
              <c:f>'10.klasse'!$I$63:$I$66</c:f>
              <c:numCache>
                <c:formatCode>0.0%</c:formatCode>
                <c:ptCount val="4"/>
                <c:pt idx="0">
                  <c:v>0.3888888888888889</c:v>
                </c:pt>
                <c:pt idx="1">
                  <c:v>0.5</c:v>
                </c:pt>
                <c:pt idx="2">
                  <c:v>2.7777777777777776E-2</c:v>
                </c:pt>
                <c:pt idx="3">
                  <c:v>8.3333333333333329E-2</c:v>
                </c:pt>
              </c:numCache>
            </c:numRef>
          </c:val>
        </c:ser>
        <c:ser>
          <c:idx val="11"/>
          <c:order val="11"/>
          <c:tx>
            <c:strRef>
              <c:f>'10.klasse'!$H$70:$I$70</c:f>
              <c:strCache>
                <c:ptCount val="1"/>
                <c:pt idx="0">
                  <c:v>Stevns 2015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</c:spPr>
          <c:val>
            <c:numRef>
              <c:f>'10.klasse'!$I$72:$I$75</c:f>
              <c:numCache>
                <c:formatCode>0.0%</c:formatCode>
                <c:ptCount val="4"/>
                <c:pt idx="0">
                  <c:v>0.29629629629629628</c:v>
                </c:pt>
                <c:pt idx="1">
                  <c:v>0.40740740740740738</c:v>
                </c:pt>
                <c:pt idx="2">
                  <c:v>0.1111111111111111</c:v>
                </c:pt>
                <c:pt idx="3">
                  <c:v>0.18518518518518517</c:v>
                </c:pt>
              </c:numCache>
            </c:numRef>
          </c:val>
        </c:ser>
        <c:axId val="90049536"/>
        <c:axId val="90059520"/>
      </c:barChart>
      <c:catAx>
        <c:axId val="90049536"/>
        <c:scaling>
          <c:orientation val="minMax"/>
        </c:scaling>
        <c:axPos val="b"/>
        <c:majorTickMark val="none"/>
        <c:tickLblPos val="nextTo"/>
        <c:crossAx val="90059520"/>
        <c:crosses val="autoZero"/>
        <c:auto val="1"/>
        <c:lblAlgn val="ctr"/>
        <c:lblOffset val="100"/>
      </c:catAx>
      <c:valAx>
        <c:axId val="90059520"/>
        <c:scaling>
          <c:orientation val="minMax"/>
        </c:scaling>
        <c:axPos val="l"/>
        <c:majorGridlines/>
        <c:numFmt formatCode="0.00%" sourceLinked="1"/>
        <c:majorTickMark val="none"/>
        <c:tickLblPos val="nextTo"/>
        <c:crossAx val="90049536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542925</xdr:colOff>
      <xdr:row>5</xdr:row>
      <xdr:rowOff>104775</xdr:rowOff>
    </xdr:from>
    <xdr:to>
      <xdr:col>21</xdr:col>
      <xdr:colOff>123825</xdr:colOff>
      <xdr:row>23</xdr:row>
      <xdr:rowOff>114300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57150</xdr:colOff>
      <xdr:row>17</xdr:row>
      <xdr:rowOff>171450</xdr:rowOff>
    </xdr:from>
    <xdr:to>
      <xdr:col>12</xdr:col>
      <xdr:colOff>361950</xdr:colOff>
      <xdr:row>32</xdr:row>
      <xdr:rowOff>57150</xdr:rowOff>
    </xdr:to>
    <xdr:graphicFrame macro="">
      <xdr:nvGraphicFramePr>
        <xdr:cNvPr id="3" name="Diagra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219075</xdr:colOff>
      <xdr:row>4</xdr:row>
      <xdr:rowOff>133350</xdr:rowOff>
    </xdr:from>
    <xdr:to>
      <xdr:col>22</xdr:col>
      <xdr:colOff>581025</xdr:colOff>
      <xdr:row>30</xdr:row>
      <xdr:rowOff>0</xdr:rowOff>
    </xdr:to>
    <xdr:graphicFrame macro="">
      <xdr:nvGraphicFramePr>
        <xdr:cNvPr id="3" name="Diagra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152400</xdr:colOff>
      <xdr:row>4</xdr:row>
      <xdr:rowOff>85725</xdr:rowOff>
    </xdr:from>
    <xdr:to>
      <xdr:col>24</xdr:col>
      <xdr:colOff>95250</xdr:colOff>
      <xdr:row>27</xdr:row>
      <xdr:rowOff>104775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L24"/>
  <sheetViews>
    <sheetView workbookViewId="0">
      <selection activeCell="A17" sqref="A17:L24"/>
    </sheetView>
  </sheetViews>
  <sheetFormatPr defaultRowHeight="15"/>
  <cols>
    <col min="1" max="1" width="25.42578125" customWidth="1"/>
  </cols>
  <sheetData>
    <row r="5" spans="1:12">
      <c r="A5" s="2"/>
      <c r="B5" s="76" t="s">
        <v>1</v>
      </c>
      <c r="C5" s="76"/>
      <c r="D5" s="3"/>
      <c r="E5" s="76" t="s">
        <v>2</v>
      </c>
      <c r="F5" s="76"/>
      <c r="G5" s="4"/>
      <c r="H5" s="77" t="s">
        <v>3</v>
      </c>
      <c r="I5" s="78"/>
      <c r="J5" s="5"/>
      <c r="K5" s="77" t="s">
        <v>4</v>
      </c>
      <c r="L5" s="78"/>
    </row>
    <row r="6" spans="1:12">
      <c r="A6" s="2"/>
      <c r="B6" s="74" t="s">
        <v>20</v>
      </c>
      <c r="C6" s="75"/>
      <c r="D6" s="3"/>
      <c r="E6" s="74" t="s">
        <v>20</v>
      </c>
      <c r="F6" s="75"/>
      <c r="G6" s="4"/>
      <c r="H6" s="74" t="s">
        <v>20</v>
      </c>
      <c r="I6" s="75"/>
      <c r="J6" s="5"/>
      <c r="K6" s="74" t="s">
        <v>20</v>
      </c>
      <c r="L6" s="75"/>
    </row>
    <row r="7" spans="1:12">
      <c r="A7" s="6" t="s">
        <v>5</v>
      </c>
      <c r="B7" s="1" t="s">
        <v>6</v>
      </c>
      <c r="C7" s="1" t="s">
        <v>7</v>
      </c>
      <c r="D7" s="7"/>
      <c r="E7" s="1" t="s">
        <v>8</v>
      </c>
      <c r="F7" s="1" t="s">
        <v>7</v>
      </c>
      <c r="G7" s="8"/>
      <c r="H7" s="6" t="s">
        <v>8</v>
      </c>
      <c r="I7" s="6" t="s">
        <v>7</v>
      </c>
      <c r="J7" s="9"/>
      <c r="K7" s="6" t="s">
        <v>9</v>
      </c>
      <c r="L7" s="10" t="s">
        <v>7</v>
      </c>
    </row>
    <row r="8" spans="1:12">
      <c r="A8" s="11" t="s">
        <v>10</v>
      </c>
      <c r="B8" s="12">
        <v>177</v>
      </c>
      <c r="C8" s="13">
        <f>B8/543</f>
        <v>0.32596685082872928</v>
      </c>
      <c r="D8" s="14"/>
      <c r="E8" s="12">
        <v>245</v>
      </c>
      <c r="F8" s="13">
        <f>E8/652</f>
        <v>0.37576687116564417</v>
      </c>
      <c r="G8" s="8"/>
      <c r="H8" s="15">
        <v>100</v>
      </c>
      <c r="I8" s="16">
        <f>H8/252</f>
        <v>0.3968253968253968</v>
      </c>
      <c r="J8" s="17"/>
      <c r="K8" s="18">
        <v>97</v>
      </c>
      <c r="L8" s="19">
        <f>K8/206</f>
        <v>0.470873786407767</v>
      </c>
    </row>
    <row r="9" spans="1:12">
      <c r="A9" s="11" t="s">
        <v>0</v>
      </c>
      <c r="B9" s="12">
        <v>101</v>
      </c>
      <c r="C9" s="13">
        <f>B9/543</f>
        <v>0.1860036832412523</v>
      </c>
      <c r="D9" s="14"/>
      <c r="E9" s="12">
        <v>116</v>
      </c>
      <c r="F9" s="13">
        <f>E9/652</f>
        <v>0.17791411042944785</v>
      </c>
      <c r="G9" s="8"/>
      <c r="H9" s="15">
        <v>27</v>
      </c>
      <c r="I9" s="16">
        <f>H9/252</f>
        <v>0.10714285714285714</v>
      </c>
      <c r="J9" s="17"/>
      <c r="K9" s="20">
        <v>34</v>
      </c>
      <c r="L9" s="19">
        <f>K9/206</f>
        <v>0.1650485436893204</v>
      </c>
    </row>
    <row r="10" spans="1:12">
      <c r="A10" s="11" t="s">
        <v>11</v>
      </c>
      <c r="B10" s="12">
        <v>255</v>
      </c>
      <c r="C10" s="13">
        <f>B10/543</f>
        <v>0.46961325966850831</v>
      </c>
      <c r="D10" s="14"/>
      <c r="E10" s="12">
        <v>271</v>
      </c>
      <c r="F10" s="13">
        <f>E10/652</f>
        <v>0.41564417177914109</v>
      </c>
      <c r="G10" s="8"/>
      <c r="H10" s="15">
        <v>121</v>
      </c>
      <c r="I10" s="16">
        <f>H10/252</f>
        <v>0.48015873015873017</v>
      </c>
      <c r="J10" s="17"/>
      <c r="K10" s="20">
        <v>70</v>
      </c>
      <c r="L10" s="19">
        <f>K10/206</f>
        <v>0.33980582524271846</v>
      </c>
    </row>
    <row r="11" spans="1:12">
      <c r="A11" s="34" t="s">
        <v>25</v>
      </c>
      <c r="B11" s="12">
        <v>0</v>
      </c>
      <c r="C11" s="13">
        <v>0</v>
      </c>
      <c r="D11" s="14"/>
      <c r="E11" s="12">
        <v>0</v>
      </c>
      <c r="F11" s="13">
        <v>0</v>
      </c>
      <c r="G11" s="8"/>
      <c r="H11" s="15">
        <v>0</v>
      </c>
      <c r="I11" s="16">
        <v>0</v>
      </c>
      <c r="J11" s="17"/>
      <c r="K11" s="20">
        <v>0</v>
      </c>
      <c r="L11" s="19">
        <v>0</v>
      </c>
    </row>
    <row r="12" spans="1:12">
      <c r="A12" s="11" t="s">
        <v>12</v>
      </c>
      <c r="B12" s="12">
        <v>10</v>
      </c>
      <c r="C12" s="13">
        <f>B12/543</f>
        <v>1.841620626151013E-2</v>
      </c>
      <c r="D12" s="14"/>
      <c r="E12" s="12">
        <v>20</v>
      </c>
      <c r="F12" s="13">
        <f>E12/652</f>
        <v>3.0674846625766871E-2</v>
      </c>
      <c r="G12" s="8"/>
      <c r="H12" s="15">
        <v>4</v>
      </c>
      <c r="I12" s="16">
        <f>H12/252</f>
        <v>1.5873015873015872E-2</v>
      </c>
      <c r="J12" s="17"/>
      <c r="K12" s="20">
        <v>5</v>
      </c>
      <c r="L12" s="19">
        <f>K12/206</f>
        <v>2.4271844660194174E-2</v>
      </c>
    </row>
    <row r="13" spans="1:12">
      <c r="A13" s="6" t="s">
        <v>13</v>
      </c>
      <c r="B13" s="12">
        <f>SUM(B8:B12)</f>
        <v>543</v>
      </c>
      <c r="C13" s="13"/>
      <c r="D13" s="14"/>
      <c r="E13" s="12">
        <f>SUM(E8:E12)</f>
        <v>652</v>
      </c>
      <c r="F13" s="12"/>
      <c r="G13" s="8"/>
      <c r="H13" s="2">
        <f>SUM(H8:H12)</f>
        <v>252</v>
      </c>
      <c r="I13" s="2"/>
      <c r="J13" s="5"/>
      <c r="K13" s="2">
        <f>SUM(K8:K12)</f>
        <v>206</v>
      </c>
      <c r="L13" s="21"/>
    </row>
    <row r="17" spans="1:12">
      <c r="A17" s="2"/>
      <c r="B17" s="76" t="s">
        <v>1</v>
      </c>
      <c r="C17" s="76"/>
      <c r="D17" s="3"/>
      <c r="E17" s="76" t="s">
        <v>2</v>
      </c>
      <c r="F17" s="76"/>
      <c r="G17" s="4"/>
      <c r="H17" s="77" t="s">
        <v>3</v>
      </c>
      <c r="I17" s="78"/>
      <c r="J17" s="5"/>
      <c r="K17" s="77" t="s">
        <v>4</v>
      </c>
      <c r="L17" s="78"/>
    </row>
    <row r="18" spans="1:12">
      <c r="A18" s="2"/>
      <c r="B18" s="74" t="s">
        <v>18</v>
      </c>
      <c r="C18" s="75"/>
      <c r="D18" s="3"/>
      <c r="E18" s="74" t="s">
        <v>18</v>
      </c>
      <c r="F18" s="75"/>
      <c r="G18" s="4"/>
      <c r="H18" s="74" t="s">
        <v>18</v>
      </c>
      <c r="I18" s="75"/>
      <c r="J18" s="5"/>
      <c r="K18" s="74" t="s">
        <v>18</v>
      </c>
      <c r="L18" s="75"/>
    </row>
    <row r="19" spans="1:12">
      <c r="A19" s="6" t="s">
        <v>5</v>
      </c>
      <c r="B19" s="1" t="s">
        <v>6</v>
      </c>
      <c r="C19" s="1" t="s">
        <v>7</v>
      </c>
      <c r="D19" s="7"/>
      <c r="E19" s="1" t="s">
        <v>8</v>
      </c>
      <c r="F19" s="1" t="s">
        <v>7</v>
      </c>
      <c r="G19" s="8"/>
      <c r="H19" s="6" t="s">
        <v>8</v>
      </c>
      <c r="I19" s="6" t="s">
        <v>7</v>
      </c>
      <c r="J19" s="9"/>
      <c r="K19" s="6" t="s">
        <v>9</v>
      </c>
      <c r="L19" s="10" t="s">
        <v>7</v>
      </c>
    </row>
    <row r="20" spans="1:12">
      <c r="A20" s="11" t="s">
        <v>0</v>
      </c>
      <c r="B20" s="12">
        <v>27</v>
      </c>
      <c r="C20" s="13">
        <f>B20/77</f>
        <v>0.35064935064935066</v>
      </c>
      <c r="D20" s="14"/>
      <c r="E20" s="12">
        <v>30</v>
      </c>
      <c r="F20" s="13">
        <f>E20/85</f>
        <v>0.35294117647058826</v>
      </c>
      <c r="G20" s="8"/>
      <c r="H20" s="15">
        <v>15</v>
      </c>
      <c r="I20" s="16">
        <f>H20/67</f>
        <v>0.22388059701492538</v>
      </c>
      <c r="J20" s="17"/>
      <c r="K20" s="20">
        <v>18</v>
      </c>
      <c r="L20" s="19">
        <f>K20/39</f>
        <v>0.46153846153846156</v>
      </c>
    </row>
    <row r="21" spans="1:12">
      <c r="A21" s="11" t="s">
        <v>11</v>
      </c>
      <c r="B21" s="12">
        <v>45</v>
      </c>
      <c r="C21" s="13">
        <f>B21/77</f>
        <v>0.58441558441558439</v>
      </c>
      <c r="D21" s="14"/>
      <c r="E21" s="12">
        <v>52</v>
      </c>
      <c r="F21" s="13">
        <f>E21/85</f>
        <v>0.61176470588235299</v>
      </c>
      <c r="G21" s="8"/>
      <c r="H21" s="15">
        <v>48</v>
      </c>
      <c r="I21" s="16">
        <f>H21/67</f>
        <v>0.71641791044776115</v>
      </c>
      <c r="J21" s="17"/>
      <c r="K21" s="20">
        <v>20</v>
      </c>
      <c r="L21" s="19">
        <f>K21/39</f>
        <v>0.51282051282051277</v>
      </c>
    </row>
    <row r="22" spans="1:12">
      <c r="A22" s="34" t="s">
        <v>25</v>
      </c>
      <c r="B22" s="12">
        <v>0</v>
      </c>
      <c r="C22" s="13">
        <v>0</v>
      </c>
      <c r="D22" s="14"/>
      <c r="E22" s="12">
        <v>0</v>
      </c>
      <c r="F22" s="13">
        <v>0</v>
      </c>
      <c r="G22" s="8"/>
      <c r="H22" s="15">
        <v>0</v>
      </c>
      <c r="I22" s="16">
        <v>0</v>
      </c>
      <c r="J22" s="17"/>
      <c r="K22" s="20">
        <v>0</v>
      </c>
      <c r="L22" s="19">
        <v>0</v>
      </c>
    </row>
    <row r="23" spans="1:12">
      <c r="A23" s="11" t="s">
        <v>12</v>
      </c>
      <c r="B23" s="12">
        <v>5</v>
      </c>
      <c r="C23" s="13">
        <f>B23/77</f>
        <v>6.4935064935064929E-2</v>
      </c>
      <c r="D23" s="14"/>
      <c r="E23" s="12">
        <v>3</v>
      </c>
      <c r="F23" s="13">
        <f>E23/85</f>
        <v>3.5294117647058823E-2</v>
      </c>
      <c r="G23" s="8"/>
      <c r="H23" s="15">
        <v>4</v>
      </c>
      <c r="I23" s="16">
        <f>H23/67</f>
        <v>5.9701492537313432E-2</v>
      </c>
      <c r="J23" s="17"/>
      <c r="K23" s="20">
        <v>1</v>
      </c>
      <c r="L23" s="19">
        <f>K23/39</f>
        <v>2.564102564102564E-2</v>
      </c>
    </row>
    <row r="24" spans="1:12">
      <c r="A24" s="6" t="s">
        <v>13</v>
      </c>
      <c r="B24" s="12">
        <f>SUM(B20:B23)</f>
        <v>77</v>
      </c>
      <c r="C24" s="13"/>
      <c r="D24" s="14"/>
      <c r="E24" s="12">
        <f>SUM(E20:E23)</f>
        <v>85</v>
      </c>
      <c r="F24" s="12"/>
      <c r="G24" s="8"/>
      <c r="H24" s="2">
        <f>SUM(H20:H23)</f>
        <v>67</v>
      </c>
      <c r="I24" s="2"/>
      <c r="J24" s="5"/>
      <c r="K24" s="2">
        <f>SUM(K20:K23)</f>
        <v>39</v>
      </c>
      <c r="L24" s="21"/>
    </row>
  </sheetData>
  <mergeCells count="16">
    <mergeCell ref="B18:C18"/>
    <mergeCell ref="E18:F18"/>
    <mergeCell ref="H18:I18"/>
    <mergeCell ref="K18:L18"/>
    <mergeCell ref="B5:C5"/>
    <mergeCell ref="E5:F5"/>
    <mergeCell ref="H5:I5"/>
    <mergeCell ref="K5:L5"/>
    <mergeCell ref="B17:C17"/>
    <mergeCell ref="E17:F17"/>
    <mergeCell ref="H17:I17"/>
    <mergeCell ref="K17:L17"/>
    <mergeCell ref="B6:C6"/>
    <mergeCell ref="E6:F6"/>
    <mergeCell ref="H6:I6"/>
    <mergeCell ref="K6:L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6:I23"/>
  <sheetViews>
    <sheetView workbookViewId="0">
      <selection activeCell="A17" sqref="A17:I23"/>
    </sheetView>
  </sheetViews>
  <sheetFormatPr defaultRowHeight="15"/>
  <cols>
    <col min="1" max="1" width="29.42578125" customWidth="1"/>
  </cols>
  <sheetData>
    <row r="6" spans="1:9">
      <c r="A6" s="12"/>
      <c r="B6" s="81" t="s">
        <v>14</v>
      </c>
      <c r="C6" s="81"/>
      <c r="D6" s="81" t="s">
        <v>15</v>
      </c>
      <c r="E6" s="81"/>
      <c r="F6" s="81" t="s">
        <v>16</v>
      </c>
      <c r="G6" s="81"/>
      <c r="H6" s="81" t="s">
        <v>17</v>
      </c>
      <c r="I6" s="81"/>
    </row>
    <row r="7" spans="1:9">
      <c r="A7" s="12"/>
      <c r="B7" s="23" t="s">
        <v>20</v>
      </c>
      <c r="C7" s="12"/>
      <c r="D7" s="23" t="s">
        <v>20</v>
      </c>
      <c r="E7" s="12"/>
      <c r="F7" s="23" t="s">
        <v>20</v>
      </c>
      <c r="G7" s="12"/>
      <c r="H7" s="23" t="s">
        <v>20</v>
      </c>
      <c r="I7" s="12"/>
    </row>
    <row r="8" spans="1:9">
      <c r="A8" s="23" t="s">
        <v>18</v>
      </c>
      <c r="B8" s="22">
        <v>217</v>
      </c>
      <c r="C8" s="13">
        <f>B8/620</f>
        <v>0.35</v>
      </c>
      <c r="D8" s="22">
        <v>295</v>
      </c>
      <c r="E8" s="13">
        <f>D8/686</f>
        <v>0.43002915451895046</v>
      </c>
      <c r="F8" s="24">
        <v>99</v>
      </c>
      <c r="G8" s="13">
        <f>F8/284</f>
        <v>0.34859154929577463</v>
      </c>
      <c r="H8" s="22">
        <v>114</v>
      </c>
      <c r="I8" s="13">
        <f>H8/192</f>
        <v>0.59375</v>
      </c>
    </row>
    <row r="9" spans="1:9">
      <c r="A9" s="23" t="s">
        <v>0</v>
      </c>
      <c r="B9" s="22">
        <v>88</v>
      </c>
      <c r="C9" s="13">
        <f>B9/620</f>
        <v>0.14193548387096774</v>
      </c>
      <c r="D9" s="22">
        <v>114</v>
      </c>
      <c r="E9" s="13">
        <f>D9/686</f>
        <v>0.16618075801749271</v>
      </c>
      <c r="F9" s="24">
        <v>28</v>
      </c>
      <c r="G9" s="13">
        <f>F9/284</f>
        <v>9.8591549295774641E-2</v>
      </c>
      <c r="H9" s="22">
        <v>18</v>
      </c>
      <c r="I9" s="13">
        <f>H9/192</f>
        <v>9.375E-2</v>
      </c>
    </row>
    <row r="10" spans="1:9">
      <c r="A10" s="23" t="s">
        <v>11</v>
      </c>
      <c r="B10" s="22">
        <v>282</v>
      </c>
      <c r="C10" s="13">
        <f>B10/620</f>
        <v>0.45483870967741935</v>
      </c>
      <c r="D10" s="22">
        <v>252</v>
      </c>
      <c r="E10" s="13">
        <f>D10/686</f>
        <v>0.36734693877551022</v>
      </c>
      <c r="F10" s="24">
        <v>145</v>
      </c>
      <c r="G10" s="13">
        <f>F10/284</f>
        <v>0.51056338028169013</v>
      </c>
      <c r="H10" s="22">
        <v>56</v>
      </c>
      <c r="I10" s="13">
        <f>H10/192</f>
        <v>0.29166666666666669</v>
      </c>
    </row>
    <row r="11" spans="1:9">
      <c r="A11" s="23" t="s">
        <v>25</v>
      </c>
      <c r="B11" s="22">
        <v>0</v>
      </c>
      <c r="C11" s="13">
        <v>0</v>
      </c>
      <c r="D11" s="22">
        <v>0</v>
      </c>
      <c r="E11" s="13">
        <v>0</v>
      </c>
      <c r="F11" s="24"/>
      <c r="G11" s="13"/>
      <c r="H11" s="22"/>
      <c r="I11" s="13"/>
    </row>
    <row r="12" spans="1:9">
      <c r="A12" s="23" t="s">
        <v>12</v>
      </c>
      <c r="B12" s="22">
        <v>33</v>
      </c>
      <c r="C12" s="13">
        <f>B12/620</f>
        <v>5.32258064516129E-2</v>
      </c>
      <c r="D12" s="22">
        <v>25</v>
      </c>
      <c r="E12" s="13">
        <f>D12/686</f>
        <v>3.6443148688046649E-2</v>
      </c>
      <c r="F12" s="24">
        <v>12</v>
      </c>
      <c r="G12" s="13">
        <f>F12/284</f>
        <v>4.2253521126760563E-2</v>
      </c>
      <c r="H12" s="22">
        <v>4</v>
      </c>
      <c r="I12" s="13">
        <f>H12/192</f>
        <v>2.0833333333333332E-2</v>
      </c>
    </row>
    <row r="13" spans="1:9">
      <c r="A13" s="12"/>
      <c r="B13" s="23">
        <v>620</v>
      </c>
      <c r="C13" s="12"/>
      <c r="D13" s="23">
        <v>686</v>
      </c>
      <c r="E13" s="12"/>
      <c r="F13" s="26">
        <v>284</v>
      </c>
      <c r="G13" s="12"/>
      <c r="H13" s="23">
        <v>192</v>
      </c>
      <c r="I13" s="12"/>
    </row>
    <row r="14" spans="1:9">
      <c r="A14" s="12"/>
      <c r="B14" s="12"/>
      <c r="C14" s="12"/>
      <c r="D14" s="12"/>
      <c r="E14" s="12"/>
      <c r="F14" s="12"/>
      <c r="G14" s="12"/>
      <c r="H14" s="12"/>
      <c r="I14" s="12"/>
    </row>
    <row r="17" spans="1:9">
      <c r="A17" s="22"/>
      <c r="B17" s="79" t="s">
        <v>14</v>
      </c>
      <c r="C17" s="80"/>
      <c r="D17" s="79" t="s">
        <v>15</v>
      </c>
      <c r="E17" s="80"/>
      <c r="F17" s="79" t="s">
        <v>16</v>
      </c>
      <c r="G17" s="80"/>
      <c r="H17" s="79" t="s">
        <v>17</v>
      </c>
      <c r="I17" s="80"/>
    </row>
    <row r="18" spans="1:9">
      <c r="A18" s="22"/>
      <c r="B18" s="23" t="s">
        <v>18</v>
      </c>
      <c r="C18" s="12"/>
      <c r="D18" s="23" t="s">
        <v>18</v>
      </c>
      <c r="E18" s="12"/>
      <c r="F18" s="23" t="s">
        <v>18</v>
      </c>
      <c r="G18" s="12"/>
      <c r="H18" s="23" t="s">
        <v>18</v>
      </c>
      <c r="I18" s="23"/>
    </row>
    <row r="19" spans="1:9">
      <c r="A19" s="23" t="s">
        <v>19</v>
      </c>
      <c r="B19" s="22">
        <v>18</v>
      </c>
      <c r="C19" s="13">
        <f>B19/62</f>
        <v>0.29032258064516131</v>
      </c>
      <c r="D19" s="22">
        <v>32</v>
      </c>
      <c r="E19" s="13">
        <f>D19/89</f>
        <v>0.3595505617977528</v>
      </c>
      <c r="F19" s="24">
        <v>27</v>
      </c>
      <c r="G19" s="13">
        <f>F19/116</f>
        <v>0.23275862068965517</v>
      </c>
      <c r="H19" s="22">
        <v>22</v>
      </c>
      <c r="I19" s="25">
        <f>H19/54</f>
        <v>0.40740740740740738</v>
      </c>
    </row>
    <row r="20" spans="1:9">
      <c r="A20" s="23" t="s">
        <v>11</v>
      </c>
      <c r="B20" s="22">
        <v>37</v>
      </c>
      <c r="C20" s="13">
        <f>B20/62</f>
        <v>0.59677419354838712</v>
      </c>
      <c r="D20" s="22">
        <v>52</v>
      </c>
      <c r="E20" s="13">
        <f>D20/89</f>
        <v>0.5842696629213483</v>
      </c>
      <c r="F20" s="24">
        <v>86</v>
      </c>
      <c r="G20" s="13">
        <f>F20/116</f>
        <v>0.74137931034482762</v>
      </c>
      <c r="H20" s="22">
        <v>25</v>
      </c>
      <c r="I20" s="25">
        <f>H20/54</f>
        <v>0.46296296296296297</v>
      </c>
    </row>
    <row r="21" spans="1:9">
      <c r="A21" s="23" t="s">
        <v>25</v>
      </c>
      <c r="B21" s="22"/>
      <c r="C21" s="13"/>
      <c r="D21" s="22"/>
      <c r="E21" s="13"/>
      <c r="F21" s="24"/>
      <c r="G21" s="13"/>
      <c r="H21" s="22"/>
      <c r="I21" s="25"/>
    </row>
    <row r="22" spans="1:9">
      <c r="A22" s="23" t="s">
        <v>12</v>
      </c>
      <c r="B22" s="22">
        <v>7</v>
      </c>
      <c r="C22" s="13">
        <f>B22/62</f>
        <v>0.11290322580645161</v>
      </c>
      <c r="D22" s="22">
        <v>5</v>
      </c>
      <c r="E22" s="13">
        <f>D22/89</f>
        <v>5.6179775280898875E-2</v>
      </c>
      <c r="F22" s="24">
        <v>3</v>
      </c>
      <c r="G22" s="13">
        <f>F22/116</f>
        <v>2.5862068965517241E-2</v>
      </c>
      <c r="H22" s="22">
        <v>7</v>
      </c>
      <c r="I22" s="25">
        <f>H22/54</f>
        <v>0.12962962962962962</v>
      </c>
    </row>
    <row r="23" spans="1:9">
      <c r="A23" s="22"/>
      <c r="B23" s="23">
        <v>62</v>
      </c>
      <c r="C23" s="6"/>
      <c r="D23" s="23">
        <v>89</v>
      </c>
      <c r="E23" s="6"/>
      <c r="F23" s="26">
        <v>116</v>
      </c>
      <c r="G23" s="6"/>
      <c r="H23" s="23">
        <v>54</v>
      </c>
      <c r="I23" s="22"/>
    </row>
  </sheetData>
  <mergeCells count="8">
    <mergeCell ref="B17:C17"/>
    <mergeCell ref="D17:E17"/>
    <mergeCell ref="F17:G17"/>
    <mergeCell ref="H17:I17"/>
    <mergeCell ref="B6:C6"/>
    <mergeCell ref="D6:E6"/>
    <mergeCell ref="F6:G6"/>
    <mergeCell ref="H6:I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4:I20"/>
  <sheetViews>
    <sheetView workbookViewId="0">
      <selection activeCell="A14" sqref="A14:I20"/>
    </sheetView>
  </sheetViews>
  <sheetFormatPr defaultRowHeight="15"/>
  <cols>
    <col min="1" max="1" width="31.42578125" customWidth="1"/>
  </cols>
  <sheetData>
    <row r="4" spans="1:9">
      <c r="A4" s="12"/>
      <c r="B4" s="27" t="s">
        <v>21</v>
      </c>
      <c r="C4" s="27"/>
      <c r="D4" s="27" t="s">
        <v>22</v>
      </c>
      <c r="E4" s="27"/>
      <c r="F4" s="27" t="s">
        <v>23</v>
      </c>
      <c r="G4" s="27"/>
      <c r="H4" s="27" t="s">
        <v>24</v>
      </c>
      <c r="I4" s="27"/>
    </row>
    <row r="5" spans="1:9">
      <c r="A5" s="12"/>
      <c r="B5" s="82" t="s">
        <v>20</v>
      </c>
      <c r="C5" s="83"/>
      <c r="D5" s="82" t="s">
        <v>20</v>
      </c>
      <c r="E5" s="83"/>
      <c r="F5" s="82" t="s">
        <v>20</v>
      </c>
      <c r="G5" s="83"/>
      <c r="H5" s="82" t="s">
        <v>20</v>
      </c>
      <c r="I5" s="83"/>
    </row>
    <row r="6" spans="1:9">
      <c r="A6" s="27" t="s">
        <v>18</v>
      </c>
      <c r="B6" s="12">
        <v>213</v>
      </c>
      <c r="C6" s="13">
        <v>0.37434094903339193</v>
      </c>
      <c r="D6" s="12">
        <v>274</v>
      </c>
      <c r="E6" s="13">
        <v>0.39367816091954022</v>
      </c>
      <c r="F6" s="32">
        <v>123</v>
      </c>
      <c r="G6" s="13">
        <v>0.47674418604651164</v>
      </c>
      <c r="H6" s="12">
        <v>116</v>
      </c>
      <c r="I6" s="13">
        <v>0.54716981132075471</v>
      </c>
    </row>
    <row r="7" spans="1:9">
      <c r="A7" s="27" t="s">
        <v>0</v>
      </c>
      <c r="B7" s="12">
        <v>60</v>
      </c>
      <c r="C7" s="13">
        <v>0.1054481546572935</v>
      </c>
      <c r="D7" s="12">
        <v>91</v>
      </c>
      <c r="E7" s="13">
        <v>0.1307471264367816</v>
      </c>
      <c r="F7" s="32">
        <v>16</v>
      </c>
      <c r="G7" s="13">
        <v>6.2015503875968991E-2</v>
      </c>
      <c r="H7" s="12">
        <v>29</v>
      </c>
      <c r="I7" s="13">
        <v>0.13679245283018868</v>
      </c>
    </row>
    <row r="8" spans="1:9">
      <c r="A8" s="27" t="s">
        <v>11</v>
      </c>
      <c r="B8" s="12">
        <v>278</v>
      </c>
      <c r="C8" s="13">
        <v>0.48857644991212656</v>
      </c>
      <c r="D8" s="12">
        <v>300</v>
      </c>
      <c r="E8" s="13">
        <v>0.43103448275862066</v>
      </c>
      <c r="F8" s="32">
        <v>108</v>
      </c>
      <c r="G8" s="13">
        <v>0.41860465116279072</v>
      </c>
      <c r="H8" s="12">
        <v>60</v>
      </c>
      <c r="I8" s="13">
        <v>0.28301886792452829</v>
      </c>
    </row>
    <row r="9" spans="1:9">
      <c r="A9" s="27" t="s">
        <v>25</v>
      </c>
      <c r="B9" s="12">
        <v>1</v>
      </c>
      <c r="C9" s="13">
        <v>1.7574692442882249E-3</v>
      </c>
      <c r="D9" s="12">
        <v>1</v>
      </c>
      <c r="E9" s="13">
        <v>1.4367816091954023E-3</v>
      </c>
      <c r="F9" s="32">
        <v>0</v>
      </c>
      <c r="G9" s="13">
        <v>0</v>
      </c>
      <c r="H9" s="12">
        <v>0</v>
      </c>
      <c r="I9" s="13">
        <v>0</v>
      </c>
    </row>
    <row r="10" spans="1:9">
      <c r="A10" s="27" t="s">
        <v>12</v>
      </c>
      <c r="B10" s="12">
        <v>17</v>
      </c>
      <c r="C10" s="13">
        <v>2.9876977152899824E-2</v>
      </c>
      <c r="D10" s="12">
        <v>30</v>
      </c>
      <c r="E10" s="13">
        <v>4.3103448275862072E-2</v>
      </c>
      <c r="F10" s="32">
        <v>11</v>
      </c>
      <c r="G10" s="13">
        <v>4.2635658914728682E-2</v>
      </c>
      <c r="H10" s="12">
        <v>7</v>
      </c>
      <c r="I10" s="13">
        <v>3.3018867924528301E-2</v>
      </c>
    </row>
    <row r="11" spans="1:9">
      <c r="A11" s="27" t="s">
        <v>9</v>
      </c>
      <c r="B11" s="12">
        <v>569</v>
      </c>
      <c r="C11" s="13">
        <v>1</v>
      </c>
      <c r="D11" s="12">
        <v>696</v>
      </c>
      <c r="E11" s="13">
        <v>1</v>
      </c>
      <c r="F11" s="32">
        <v>258</v>
      </c>
      <c r="G11" s="13">
        <v>1</v>
      </c>
      <c r="H11" s="12">
        <v>212</v>
      </c>
      <c r="I11" s="13">
        <v>1</v>
      </c>
    </row>
    <row r="14" spans="1:9">
      <c r="A14" s="12"/>
      <c r="B14" s="27" t="s">
        <v>21</v>
      </c>
      <c r="C14" s="27"/>
      <c r="D14" s="27" t="s">
        <v>22</v>
      </c>
      <c r="E14" s="27"/>
      <c r="F14" s="27" t="s">
        <v>23</v>
      </c>
      <c r="G14" s="27"/>
      <c r="H14" s="27" t="s">
        <v>24</v>
      </c>
      <c r="I14" s="27"/>
    </row>
    <row r="15" spans="1:9">
      <c r="A15" s="12"/>
      <c r="B15" s="82" t="s">
        <v>18</v>
      </c>
      <c r="C15" s="83"/>
      <c r="D15" s="82" t="s">
        <v>18</v>
      </c>
      <c r="E15" s="83"/>
      <c r="F15" s="82" t="s">
        <v>18</v>
      </c>
      <c r="G15" s="83"/>
      <c r="H15" s="82" t="s">
        <v>18</v>
      </c>
      <c r="I15" s="83"/>
    </row>
    <row r="16" spans="1:9">
      <c r="A16" s="27" t="s">
        <v>19</v>
      </c>
      <c r="B16" s="12">
        <v>10</v>
      </c>
      <c r="C16" s="13">
        <v>0.16129032258064516</v>
      </c>
      <c r="D16" s="12">
        <v>47</v>
      </c>
      <c r="E16" s="13">
        <v>0.30921052631578949</v>
      </c>
      <c r="F16" s="32">
        <v>40</v>
      </c>
      <c r="G16" s="13">
        <v>0.27586206896551724</v>
      </c>
      <c r="H16" s="12">
        <v>22</v>
      </c>
      <c r="I16" s="13">
        <v>0.51162790697674421</v>
      </c>
    </row>
    <row r="17" spans="1:9">
      <c r="A17" s="27" t="s">
        <v>11</v>
      </c>
      <c r="B17" s="12">
        <v>45</v>
      </c>
      <c r="C17" s="13">
        <v>0.72580645161290325</v>
      </c>
      <c r="D17" s="12">
        <v>95</v>
      </c>
      <c r="E17" s="13">
        <v>0.625</v>
      </c>
      <c r="F17" s="32">
        <v>97</v>
      </c>
      <c r="G17" s="13">
        <v>0.66896551724137931</v>
      </c>
      <c r="H17" s="12">
        <v>19</v>
      </c>
      <c r="I17" s="13">
        <v>0.44186046511627908</v>
      </c>
    </row>
    <row r="18" spans="1:9">
      <c r="A18" s="27" t="s">
        <v>25</v>
      </c>
      <c r="B18" s="12">
        <v>3</v>
      </c>
      <c r="C18" s="13">
        <v>4.8387096774193547E-2</v>
      </c>
      <c r="D18" s="12">
        <v>1</v>
      </c>
      <c r="E18" s="13">
        <v>6.5789473684210523E-3</v>
      </c>
      <c r="F18" s="32">
        <v>1</v>
      </c>
      <c r="G18" s="13">
        <v>6.8965517241379309E-3</v>
      </c>
      <c r="H18" s="12">
        <v>0</v>
      </c>
      <c r="I18" s="13">
        <v>0</v>
      </c>
    </row>
    <row r="19" spans="1:9">
      <c r="A19" s="27" t="s">
        <v>12</v>
      </c>
      <c r="B19" s="12">
        <v>4</v>
      </c>
      <c r="C19" s="13">
        <v>6.4516129032258063E-2</v>
      </c>
      <c r="D19" s="12">
        <v>9</v>
      </c>
      <c r="E19" s="13">
        <v>5.921052631578947E-2</v>
      </c>
      <c r="F19" s="32">
        <v>7</v>
      </c>
      <c r="G19" s="13">
        <v>4.8275862068965517E-2</v>
      </c>
      <c r="H19" s="12">
        <v>2</v>
      </c>
      <c r="I19" s="13">
        <v>4.6511627906976744E-2</v>
      </c>
    </row>
    <row r="20" spans="1:9">
      <c r="A20" s="27" t="s">
        <v>9</v>
      </c>
      <c r="B20" s="12">
        <v>62</v>
      </c>
      <c r="C20" s="13">
        <v>1</v>
      </c>
      <c r="D20" s="12">
        <v>152</v>
      </c>
      <c r="E20" s="13">
        <v>1</v>
      </c>
      <c r="F20" s="32">
        <v>145</v>
      </c>
      <c r="G20" s="13">
        <v>1</v>
      </c>
      <c r="H20" s="12">
        <v>43</v>
      </c>
      <c r="I20" s="13">
        <v>1</v>
      </c>
    </row>
  </sheetData>
  <mergeCells count="8">
    <mergeCell ref="F5:G5"/>
    <mergeCell ref="H5:I5"/>
    <mergeCell ref="B15:C15"/>
    <mergeCell ref="D15:E15"/>
    <mergeCell ref="F15:G15"/>
    <mergeCell ref="H15:I15"/>
    <mergeCell ref="B5:C5"/>
    <mergeCell ref="D5:E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3:K24"/>
  <sheetViews>
    <sheetView workbookViewId="0">
      <selection activeCell="I28" sqref="I28"/>
    </sheetView>
  </sheetViews>
  <sheetFormatPr defaultRowHeight="15"/>
  <cols>
    <col min="1" max="1" width="29.140625" customWidth="1"/>
  </cols>
  <sheetData>
    <row r="3" spans="1:11">
      <c r="A3" s="12"/>
      <c r="B3" s="82" t="s">
        <v>26</v>
      </c>
      <c r="C3" s="83"/>
      <c r="D3" s="82" t="s">
        <v>27</v>
      </c>
      <c r="E3" s="83"/>
      <c r="F3" s="82" t="s">
        <v>28</v>
      </c>
      <c r="G3" s="83"/>
      <c r="H3" s="82" t="s">
        <v>29</v>
      </c>
      <c r="I3" s="83"/>
      <c r="J3" s="82" t="s">
        <v>30</v>
      </c>
      <c r="K3" s="83"/>
    </row>
    <row r="4" spans="1:11">
      <c r="A4" s="12"/>
      <c r="B4" s="84">
        <v>9</v>
      </c>
      <c r="C4" s="85"/>
      <c r="D4" s="84">
        <v>9</v>
      </c>
      <c r="E4" s="85"/>
      <c r="F4" s="84">
        <v>9</v>
      </c>
      <c r="G4" s="85"/>
      <c r="H4" s="84">
        <v>9</v>
      </c>
      <c r="I4" s="85"/>
      <c r="J4" s="82"/>
      <c r="K4" s="83"/>
    </row>
    <row r="5" spans="1:11">
      <c r="A5" s="12"/>
      <c r="B5" s="28" t="s">
        <v>8</v>
      </c>
      <c r="C5" s="28" t="s">
        <v>7</v>
      </c>
      <c r="D5" s="28" t="s">
        <v>8</v>
      </c>
      <c r="E5" s="28" t="s">
        <v>7</v>
      </c>
      <c r="F5" s="28" t="s">
        <v>8</v>
      </c>
      <c r="G5" s="28" t="s">
        <v>7</v>
      </c>
      <c r="H5" s="28" t="s">
        <v>8</v>
      </c>
      <c r="I5" s="28" t="s">
        <v>7</v>
      </c>
      <c r="J5" s="28" t="s">
        <v>8</v>
      </c>
      <c r="K5" s="28" t="s">
        <v>7</v>
      </c>
    </row>
    <row r="6" spans="1:11">
      <c r="A6" s="27" t="s">
        <v>18</v>
      </c>
      <c r="B6" s="12">
        <v>279</v>
      </c>
      <c r="C6" s="13">
        <v>0.43661971830985913</v>
      </c>
      <c r="D6" s="12">
        <v>358</v>
      </c>
      <c r="E6" s="13">
        <v>0.44750000000000001</v>
      </c>
      <c r="F6" s="12">
        <v>156</v>
      </c>
      <c r="G6" s="13">
        <v>0.48447204968944102</v>
      </c>
      <c r="H6" s="12">
        <v>125</v>
      </c>
      <c r="I6" s="13">
        <v>0.56306306306306309</v>
      </c>
      <c r="J6" s="12">
        <v>918</v>
      </c>
      <c r="K6" s="13">
        <v>0.46293494704992438</v>
      </c>
    </row>
    <row r="7" spans="1:11">
      <c r="A7" s="27" t="s">
        <v>0</v>
      </c>
      <c r="B7" s="12">
        <v>52</v>
      </c>
      <c r="C7" s="13">
        <v>8.1377151799687006E-2</v>
      </c>
      <c r="D7" s="12">
        <v>94</v>
      </c>
      <c r="E7" s="13">
        <v>0.11749999999999999</v>
      </c>
      <c r="F7" s="12">
        <v>15</v>
      </c>
      <c r="G7" s="13">
        <v>4.6583850931677016E-2</v>
      </c>
      <c r="H7" s="12">
        <v>39</v>
      </c>
      <c r="I7" s="13">
        <v>0.17567567567567569</v>
      </c>
      <c r="J7" s="12">
        <v>200</v>
      </c>
      <c r="K7" s="13">
        <v>0.10085728693898134</v>
      </c>
    </row>
    <row r="8" spans="1:11">
      <c r="A8" s="27" t="s">
        <v>11</v>
      </c>
      <c r="B8" s="12">
        <v>280</v>
      </c>
      <c r="C8" s="13">
        <v>0.43818466353677621</v>
      </c>
      <c r="D8" s="12">
        <v>324</v>
      </c>
      <c r="E8" s="13">
        <v>0.40500000000000003</v>
      </c>
      <c r="F8" s="12">
        <v>143</v>
      </c>
      <c r="G8" s="13">
        <v>0.44409937888198758</v>
      </c>
      <c r="H8" s="12">
        <v>56</v>
      </c>
      <c r="I8" s="13">
        <v>0.25225225225225223</v>
      </c>
      <c r="J8" s="12">
        <v>803</v>
      </c>
      <c r="K8" s="13">
        <v>0.4049420070600101</v>
      </c>
    </row>
    <row r="9" spans="1:11">
      <c r="A9" s="27" t="s">
        <v>25</v>
      </c>
      <c r="B9" s="12">
        <v>7</v>
      </c>
      <c r="C9" s="13">
        <v>1.0954616588419406E-2</v>
      </c>
      <c r="D9" s="12">
        <v>4</v>
      </c>
      <c r="E9" s="13">
        <v>5.0000000000000001E-3</v>
      </c>
      <c r="F9" s="12">
        <v>0</v>
      </c>
      <c r="G9" s="13">
        <v>0</v>
      </c>
      <c r="H9" s="12">
        <v>0</v>
      </c>
      <c r="I9" s="13">
        <v>0</v>
      </c>
      <c r="J9" s="12">
        <v>11</v>
      </c>
      <c r="K9" s="13">
        <v>5.5471507816439742E-3</v>
      </c>
    </row>
    <row r="10" spans="1:11">
      <c r="A10" s="27" t="s">
        <v>12</v>
      </c>
      <c r="B10" s="12">
        <v>21</v>
      </c>
      <c r="C10" s="13">
        <v>3.2863849765258218E-2</v>
      </c>
      <c r="D10" s="12">
        <v>20</v>
      </c>
      <c r="E10" s="13">
        <v>2.5000000000000001E-2</v>
      </c>
      <c r="F10" s="12">
        <v>8</v>
      </c>
      <c r="G10" s="13">
        <v>2.4844720496894408E-2</v>
      </c>
      <c r="H10" s="12">
        <v>2</v>
      </c>
      <c r="I10" s="13">
        <v>9.0090090090090089E-3</v>
      </c>
      <c r="J10" s="12">
        <v>51</v>
      </c>
      <c r="K10" s="13">
        <v>2.5718608169440244E-2</v>
      </c>
    </row>
    <row r="11" spans="1:11">
      <c r="A11" s="27" t="s">
        <v>31</v>
      </c>
      <c r="B11" s="27">
        <v>639</v>
      </c>
      <c r="C11" s="31">
        <v>1</v>
      </c>
      <c r="D11" s="27">
        <v>800</v>
      </c>
      <c r="E11" s="31">
        <v>1</v>
      </c>
      <c r="F11" s="27">
        <v>322</v>
      </c>
      <c r="G11" s="31">
        <v>1</v>
      </c>
      <c r="H11" s="27">
        <v>222</v>
      </c>
      <c r="I11" s="31">
        <v>1</v>
      </c>
      <c r="J11" s="27">
        <v>1983</v>
      </c>
      <c r="K11" s="31">
        <v>1</v>
      </c>
    </row>
    <row r="16" spans="1:11">
      <c r="A16" s="12"/>
      <c r="B16" s="82" t="s">
        <v>26</v>
      </c>
      <c r="C16" s="83"/>
      <c r="D16" s="82" t="s">
        <v>27</v>
      </c>
      <c r="E16" s="83"/>
      <c r="F16" s="82" t="s">
        <v>28</v>
      </c>
      <c r="G16" s="83"/>
      <c r="H16" s="82" t="s">
        <v>29</v>
      </c>
      <c r="I16" s="83"/>
      <c r="J16" s="82" t="s">
        <v>30</v>
      </c>
      <c r="K16" s="83"/>
    </row>
    <row r="17" spans="1:11">
      <c r="A17" s="12"/>
      <c r="B17" s="84">
        <v>10</v>
      </c>
      <c r="C17" s="85"/>
      <c r="D17" s="84">
        <v>10</v>
      </c>
      <c r="E17" s="85"/>
      <c r="F17" s="84">
        <v>10</v>
      </c>
      <c r="G17" s="85"/>
      <c r="H17" s="29">
        <v>10</v>
      </c>
      <c r="I17" s="30"/>
      <c r="J17" s="82">
        <v>10</v>
      </c>
      <c r="K17" s="83"/>
    </row>
    <row r="18" spans="1:11">
      <c r="A18" s="12"/>
      <c r="B18" s="28" t="s">
        <v>8</v>
      </c>
      <c r="C18" s="27" t="s">
        <v>7</v>
      </c>
      <c r="D18" s="28" t="s">
        <v>8</v>
      </c>
      <c r="E18" s="27" t="s">
        <v>7</v>
      </c>
      <c r="F18" s="28" t="s">
        <v>8</v>
      </c>
      <c r="G18" s="27" t="s">
        <v>7</v>
      </c>
      <c r="H18" s="28" t="s">
        <v>8</v>
      </c>
      <c r="I18" s="27" t="s">
        <v>7</v>
      </c>
      <c r="J18" s="27" t="s">
        <v>8</v>
      </c>
      <c r="K18" s="27" t="s">
        <v>7</v>
      </c>
    </row>
    <row r="19" spans="1:11">
      <c r="A19" s="27" t="s">
        <v>18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</row>
    <row r="20" spans="1:11">
      <c r="A20" s="27" t="s">
        <v>0</v>
      </c>
      <c r="B20" s="12">
        <v>28</v>
      </c>
      <c r="C20" s="13">
        <v>0.34146341463414637</v>
      </c>
      <c r="D20" s="12">
        <v>62</v>
      </c>
      <c r="E20" s="13">
        <v>0.38509316770186336</v>
      </c>
      <c r="F20" s="12">
        <v>41</v>
      </c>
      <c r="G20" s="13">
        <v>0.25624999999999998</v>
      </c>
      <c r="H20" s="12">
        <v>17</v>
      </c>
      <c r="I20" s="13">
        <v>0.2982456140350877</v>
      </c>
      <c r="J20" s="12">
        <v>148</v>
      </c>
      <c r="K20" s="13">
        <v>0.32173913043478258</v>
      </c>
    </row>
    <row r="21" spans="1:11">
      <c r="A21" s="27" t="s">
        <v>11</v>
      </c>
      <c r="B21" s="12">
        <v>47</v>
      </c>
      <c r="C21" s="13">
        <v>0.57317073170731703</v>
      </c>
      <c r="D21" s="12">
        <v>89</v>
      </c>
      <c r="E21" s="13">
        <v>0.55279503105590067</v>
      </c>
      <c r="F21" s="12">
        <v>115</v>
      </c>
      <c r="G21" s="13">
        <v>0.71875</v>
      </c>
      <c r="H21" s="12">
        <v>29</v>
      </c>
      <c r="I21" s="13">
        <v>0.50877192982456143</v>
      </c>
      <c r="J21" s="12">
        <v>280</v>
      </c>
      <c r="K21" s="13">
        <v>0.60869565217391308</v>
      </c>
    </row>
    <row r="22" spans="1:11">
      <c r="A22" s="27" t="s">
        <v>25</v>
      </c>
      <c r="B22" s="12">
        <v>3</v>
      </c>
      <c r="C22" s="13">
        <v>3.6585365853658534E-2</v>
      </c>
      <c r="D22" s="12">
        <v>5</v>
      </c>
      <c r="E22" s="13">
        <v>3.1055900621118012E-2</v>
      </c>
      <c r="F22" s="12"/>
      <c r="G22" s="13">
        <v>0</v>
      </c>
      <c r="H22" s="12">
        <v>4</v>
      </c>
      <c r="I22" s="13">
        <v>7.0175438596491224E-2</v>
      </c>
      <c r="J22" s="12">
        <v>12</v>
      </c>
      <c r="K22" s="13">
        <v>2.6086956521739129E-2</v>
      </c>
    </row>
    <row r="23" spans="1:11">
      <c r="A23" s="27" t="s">
        <v>12</v>
      </c>
      <c r="B23" s="12">
        <v>4</v>
      </c>
      <c r="C23" s="13">
        <v>4.878048780487805E-2</v>
      </c>
      <c r="D23" s="12">
        <v>5</v>
      </c>
      <c r="E23" s="13">
        <v>3.1055900621118012E-2</v>
      </c>
      <c r="F23" s="12">
        <v>4</v>
      </c>
      <c r="G23" s="13">
        <v>2.5000000000000001E-2</v>
      </c>
      <c r="H23" s="12">
        <v>7</v>
      </c>
      <c r="I23" s="13">
        <v>0.12280701754385964</v>
      </c>
      <c r="J23" s="12">
        <v>20</v>
      </c>
      <c r="K23" s="13">
        <v>4.3478260869565216E-2</v>
      </c>
    </row>
    <row r="24" spans="1:11">
      <c r="A24" s="27" t="s">
        <v>31</v>
      </c>
      <c r="B24" s="27">
        <v>82</v>
      </c>
      <c r="C24" s="31">
        <v>1</v>
      </c>
      <c r="D24" s="27">
        <v>161</v>
      </c>
      <c r="E24" s="31">
        <v>1</v>
      </c>
      <c r="F24" s="27">
        <v>160</v>
      </c>
      <c r="G24" s="31">
        <v>1</v>
      </c>
      <c r="H24" s="27">
        <v>57</v>
      </c>
      <c r="I24" s="31">
        <v>1</v>
      </c>
      <c r="J24" s="27">
        <v>460</v>
      </c>
      <c r="K24" s="31">
        <v>1</v>
      </c>
    </row>
  </sheetData>
  <mergeCells count="19">
    <mergeCell ref="J17:K17"/>
    <mergeCell ref="B3:C3"/>
    <mergeCell ref="D3:E3"/>
    <mergeCell ref="F3:G3"/>
    <mergeCell ref="H3:I3"/>
    <mergeCell ref="J3:K3"/>
    <mergeCell ref="B4:C4"/>
    <mergeCell ref="D4:E4"/>
    <mergeCell ref="F4:G4"/>
    <mergeCell ref="B17:C17"/>
    <mergeCell ref="D17:E17"/>
    <mergeCell ref="F17:G17"/>
    <mergeCell ref="B16:C16"/>
    <mergeCell ref="D16:E16"/>
    <mergeCell ref="F16:G16"/>
    <mergeCell ref="H16:I16"/>
    <mergeCell ref="H4:I4"/>
    <mergeCell ref="J4:K4"/>
    <mergeCell ref="J16:K16"/>
  </mergeCells>
  <pageMargins left="0.7" right="0.7" top="0.75" bottom="0.75" header="0.3" footer="0.3"/>
  <pageSetup paperSize="9" orientation="portrait" horizontalDpi="4294967293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3"/>
  <sheetViews>
    <sheetView workbookViewId="0">
      <selection activeCell="H19" sqref="H19:I23"/>
    </sheetView>
  </sheetViews>
  <sheetFormatPr defaultRowHeight="15"/>
  <cols>
    <col min="1" max="1" width="26.7109375" customWidth="1"/>
    <col min="7" max="7" width="11.140625" customWidth="1"/>
  </cols>
  <sheetData>
    <row r="1" spans="1:11">
      <c r="A1">
        <v>2012</v>
      </c>
    </row>
    <row r="3" spans="1:11">
      <c r="A3" s="38"/>
      <c r="B3" s="41" t="s">
        <v>26</v>
      </c>
      <c r="C3" s="41"/>
      <c r="D3" s="89" t="s">
        <v>27</v>
      </c>
      <c r="E3" s="89"/>
      <c r="F3" s="89" t="s">
        <v>28</v>
      </c>
      <c r="G3" s="89"/>
      <c r="H3" s="89" t="s">
        <v>29</v>
      </c>
      <c r="I3" s="89"/>
      <c r="J3" s="89" t="s">
        <v>30</v>
      </c>
      <c r="K3" s="89"/>
    </row>
    <row r="4" spans="1:11">
      <c r="A4" s="38"/>
      <c r="B4" s="41">
        <v>9</v>
      </c>
      <c r="C4" s="41"/>
      <c r="D4" s="89">
        <v>9</v>
      </c>
      <c r="E4" s="89"/>
      <c r="F4" s="89">
        <v>9</v>
      </c>
      <c r="G4" s="89"/>
      <c r="H4" s="89">
        <v>9</v>
      </c>
      <c r="I4" s="89"/>
      <c r="J4" s="89">
        <v>9</v>
      </c>
      <c r="K4" s="89"/>
    </row>
    <row r="5" spans="1:11" s="37" customFormat="1">
      <c r="A5" s="38"/>
      <c r="B5" s="41" t="s">
        <v>6</v>
      </c>
      <c r="C5" s="41" t="s">
        <v>7</v>
      </c>
      <c r="D5" s="41" t="s">
        <v>6</v>
      </c>
      <c r="E5" s="41" t="s">
        <v>7</v>
      </c>
      <c r="F5" s="41" t="s">
        <v>6</v>
      </c>
      <c r="G5" s="41" t="s">
        <v>7</v>
      </c>
      <c r="H5" s="41" t="s">
        <v>6</v>
      </c>
      <c r="I5" s="41" t="s">
        <v>7</v>
      </c>
      <c r="J5" s="41" t="s">
        <v>6</v>
      </c>
      <c r="K5" s="41" t="s">
        <v>7</v>
      </c>
    </row>
    <row r="6" spans="1:11">
      <c r="A6" s="39" t="s">
        <v>40</v>
      </c>
      <c r="B6" s="40">
        <v>261</v>
      </c>
      <c r="C6" s="13">
        <f>B6/$B$11</f>
        <v>0.39366515837104071</v>
      </c>
      <c r="D6" s="40">
        <v>292</v>
      </c>
      <c r="E6" s="13">
        <f>D6/$D$11</f>
        <v>0.38985313751668893</v>
      </c>
      <c r="F6" s="40">
        <v>145</v>
      </c>
      <c r="G6" s="13">
        <f>F6/$F$11</f>
        <v>0.47540983606557374</v>
      </c>
      <c r="H6" s="40">
        <v>106</v>
      </c>
      <c r="I6" s="13">
        <f>H6/$H$11</f>
        <v>0.53</v>
      </c>
      <c r="J6" s="40">
        <v>804</v>
      </c>
      <c r="K6" s="13">
        <f>J6/$J$11</f>
        <v>0.41940532081377152</v>
      </c>
    </row>
    <row r="7" spans="1:11">
      <c r="A7" s="39" t="s">
        <v>0</v>
      </c>
      <c r="B7" s="40">
        <v>60</v>
      </c>
      <c r="C7" s="13">
        <f t="shared" ref="C7:C11" si="0">B7/$B$11</f>
        <v>9.0497737556561084E-2</v>
      </c>
      <c r="D7" s="40">
        <v>88</v>
      </c>
      <c r="E7" s="13">
        <f t="shared" ref="E7:E11" si="1">D7/$D$11</f>
        <v>0.11748998664886515</v>
      </c>
      <c r="F7" s="40">
        <v>21</v>
      </c>
      <c r="G7" s="13">
        <f t="shared" ref="G7:G11" si="2">F7/$F$11</f>
        <v>6.8852459016393447E-2</v>
      </c>
      <c r="H7" s="40">
        <v>32</v>
      </c>
      <c r="I7" s="13">
        <f t="shared" ref="I7:I11" si="3">H7/$H$11</f>
        <v>0.16</v>
      </c>
      <c r="J7" s="40">
        <v>201</v>
      </c>
      <c r="K7" s="13">
        <f t="shared" ref="K7:K11" si="4">J7/$J$11</f>
        <v>0.10485133020344288</v>
      </c>
    </row>
    <row r="8" spans="1:11">
      <c r="A8" s="39" t="s">
        <v>11</v>
      </c>
      <c r="B8" s="40">
        <v>322</v>
      </c>
      <c r="C8" s="13">
        <f t="shared" si="0"/>
        <v>0.48567119155354449</v>
      </c>
      <c r="D8" s="40">
        <v>344</v>
      </c>
      <c r="E8" s="13">
        <f t="shared" si="1"/>
        <v>0.45927903871829107</v>
      </c>
      <c r="F8" s="40">
        <v>127</v>
      </c>
      <c r="G8" s="13">
        <f t="shared" si="2"/>
        <v>0.4163934426229508</v>
      </c>
      <c r="H8" s="40">
        <v>52</v>
      </c>
      <c r="I8" s="13">
        <f t="shared" si="3"/>
        <v>0.26</v>
      </c>
      <c r="J8" s="40">
        <v>845</v>
      </c>
      <c r="K8" s="13">
        <f t="shared" si="4"/>
        <v>0.44079290558163797</v>
      </c>
    </row>
    <row r="9" spans="1:11">
      <c r="A9" s="39" t="s">
        <v>25</v>
      </c>
      <c r="B9" s="40">
        <v>2</v>
      </c>
      <c r="C9" s="13">
        <f t="shared" si="0"/>
        <v>3.0165912518853697E-3</v>
      </c>
      <c r="D9" s="40">
        <v>4</v>
      </c>
      <c r="E9" s="13">
        <f t="shared" si="1"/>
        <v>5.3404539385847796E-3</v>
      </c>
      <c r="F9" s="40">
        <v>2</v>
      </c>
      <c r="G9" s="13">
        <f t="shared" si="2"/>
        <v>6.5573770491803279E-3</v>
      </c>
      <c r="H9" s="40">
        <v>4</v>
      </c>
      <c r="I9" s="13">
        <f t="shared" si="3"/>
        <v>0.02</v>
      </c>
      <c r="J9" s="40">
        <v>12</v>
      </c>
      <c r="K9" s="13">
        <f t="shared" si="4"/>
        <v>6.2597809076682318E-3</v>
      </c>
    </row>
    <row r="10" spans="1:11">
      <c r="A10" s="39" t="s">
        <v>12</v>
      </c>
      <c r="B10" s="40">
        <v>18</v>
      </c>
      <c r="C10" s="13">
        <f t="shared" si="0"/>
        <v>2.7149321266968326E-2</v>
      </c>
      <c r="D10" s="40">
        <v>21</v>
      </c>
      <c r="E10" s="13">
        <f t="shared" si="1"/>
        <v>2.8037383177570093E-2</v>
      </c>
      <c r="F10" s="40">
        <v>10</v>
      </c>
      <c r="G10" s="13">
        <f t="shared" si="2"/>
        <v>3.2786885245901641E-2</v>
      </c>
      <c r="H10" s="40">
        <v>6</v>
      </c>
      <c r="I10" s="13">
        <f t="shared" si="3"/>
        <v>0.03</v>
      </c>
      <c r="J10" s="40">
        <v>55</v>
      </c>
      <c r="K10" s="13">
        <f t="shared" si="4"/>
        <v>2.8690662493479395E-2</v>
      </c>
    </row>
    <row r="11" spans="1:11">
      <c r="A11" s="42" t="s">
        <v>31</v>
      </c>
      <c r="B11" s="43">
        <v>663</v>
      </c>
      <c r="C11" s="31">
        <f t="shared" si="0"/>
        <v>1</v>
      </c>
      <c r="D11" s="43">
        <v>749</v>
      </c>
      <c r="E11" s="31">
        <f t="shared" si="1"/>
        <v>1</v>
      </c>
      <c r="F11" s="43">
        <v>305</v>
      </c>
      <c r="G11" s="31">
        <f t="shared" si="2"/>
        <v>1</v>
      </c>
      <c r="H11" s="43">
        <v>200</v>
      </c>
      <c r="I11" s="31">
        <f t="shared" si="3"/>
        <v>1</v>
      </c>
      <c r="J11" s="43">
        <v>1917</v>
      </c>
      <c r="K11" s="31">
        <f t="shared" si="4"/>
        <v>1</v>
      </c>
    </row>
    <row r="15" spans="1:11" ht="26.25" customHeight="1">
      <c r="A15" s="44"/>
      <c r="B15" s="44"/>
      <c r="C15" s="44"/>
      <c r="D15" s="44"/>
      <c r="E15" s="44"/>
      <c r="F15" s="44"/>
    </row>
    <row r="16" spans="1:11" ht="19.5" customHeight="1">
      <c r="A16" s="48"/>
      <c r="B16" s="86" t="s">
        <v>26</v>
      </c>
      <c r="C16" s="87"/>
      <c r="D16" s="86" t="s">
        <v>27</v>
      </c>
      <c r="E16" s="87"/>
      <c r="F16" s="86" t="s">
        <v>28</v>
      </c>
      <c r="G16" s="87"/>
      <c r="H16" s="86" t="s">
        <v>29</v>
      </c>
      <c r="I16" s="87"/>
      <c r="J16" s="88" t="s">
        <v>30</v>
      </c>
      <c r="K16" s="88"/>
    </row>
    <row r="17" spans="1:11" s="45" customFormat="1">
      <c r="A17" s="48"/>
      <c r="B17" s="86">
        <v>10</v>
      </c>
      <c r="C17" s="87"/>
      <c r="D17" s="86">
        <v>10</v>
      </c>
      <c r="E17" s="87"/>
      <c r="F17" s="86">
        <v>10</v>
      </c>
      <c r="G17" s="87"/>
      <c r="H17" s="86">
        <v>10</v>
      </c>
      <c r="I17" s="87"/>
      <c r="J17" s="88">
        <v>10</v>
      </c>
      <c r="K17" s="88"/>
    </row>
    <row r="18" spans="1:11">
      <c r="A18" s="49"/>
      <c r="B18" s="28" t="s">
        <v>8</v>
      </c>
      <c r="C18" s="27" t="s">
        <v>7</v>
      </c>
      <c r="D18" s="28" t="s">
        <v>8</v>
      </c>
      <c r="E18" s="27" t="s">
        <v>7</v>
      </c>
      <c r="F18" s="28" t="s">
        <v>8</v>
      </c>
      <c r="G18" s="27" t="s">
        <v>7</v>
      </c>
      <c r="H18" s="28" t="s">
        <v>8</v>
      </c>
      <c r="I18" s="27" t="s">
        <v>7</v>
      </c>
      <c r="J18" s="28" t="s">
        <v>8</v>
      </c>
      <c r="K18" s="27" t="s">
        <v>7</v>
      </c>
    </row>
    <row r="19" spans="1:11" s="45" customFormat="1">
      <c r="A19" s="50" t="s">
        <v>0</v>
      </c>
      <c r="B19" s="51">
        <v>32</v>
      </c>
      <c r="C19" s="52">
        <f>B19/$B$23</f>
        <v>0.2831858407079646</v>
      </c>
      <c r="D19" s="51">
        <v>59</v>
      </c>
      <c r="E19" s="52">
        <f>D19/$D$23</f>
        <v>0.32417582417582419</v>
      </c>
      <c r="F19" s="51">
        <v>52</v>
      </c>
      <c r="G19" s="52">
        <f>F19/$F$23</f>
        <v>0.26</v>
      </c>
      <c r="H19" s="51">
        <v>11</v>
      </c>
      <c r="I19" s="52">
        <f>H19/$H$23</f>
        <v>0.26829268292682928</v>
      </c>
      <c r="J19" s="51">
        <v>154</v>
      </c>
      <c r="K19" s="13">
        <f>J19/$J$23</f>
        <v>0.28731343283582089</v>
      </c>
    </row>
    <row r="20" spans="1:11">
      <c r="A20" s="50" t="s">
        <v>11</v>
      </c>
      <c r="B20" s="51">
        <v>69</v>
      </c>
      <c r="C20" s="52">
        <f t="shared" ref="C20:C23" si="5">B20/$B$23</f>
        <v>0.61061946902654862</v>
      </c>
      <c r="D20" s="51">
        <v>116</v>
      </c>
      <c r="E20" s="52">
        <f t="shared" ref="E20:E23" si="6">D20/$D$23</f>
        <v>0.63736263736263732</v>
      </c>
      <c r="F20" s="51">
        <v>143</v>
      </c>
      <c r="G20" s="52">
        <f t="shared" ref="G20:G23" si="7">F20/$F$23</f>
        <v>0.71499999999999997</v>
      </c>
      <c r="H20" s="51">
        <v>23</v>
      </c>
      <c r="I20" s="52">
        <f t="shared" ref="I20:I23" si="8">H20/$H$23</f>
        <v>0.56097560975609762</v>
      </c>
      <c r="J20" s="51">
        <v>351</v>
      </c>
      <c r="K20" s="13">
        <f t="shared" ref="K20:K23" si="9">J20/$J$23</f>
        <v>0.65485074626865669</v>
      </c>
    </row>
    <row r="21" spans="1:11">
      <c r="A21" s="50" t="s">
        <v>25</v>
      </c>
      <c r="B21" s="51">
        <v>2</v>
      </c>
      <c r="C21" s="52">
        <f t="shared" si="5"/>
        <v>1.7699115044247787E-2</v>
      </c>
      <c r="D21" s="51"/>
      <c r="E21" s="52">
        <f t="shared" si="6"/>
        <v>0</v>
      </c>
      <c r="F21" s="51"/>
      <c r="G21" s="52">
        <f t="shared" si="7"/>
        <v>0</v>
      </c>
      <c r="H21" s="51">
        <v>2</v>
      </c>
      <c r="I21" s="52">
        <f t="shared" si="8"/>
        <v>4.878048780487805E-2</v>
      </c>
      <c r="J21" s="51">
        <v>4</v>
      </c>
      <c r="K21" s="13">
        <f t="shared" si="9"/>
        <v>7.462686567164179E-3</v>
      </c>
    </row>
    <row r="22" spans="1:11">
      <c r="A22" s="50" t="s">
        <v>12</v>
      </c>
      <c r="B22" s="51">
        <v>10</v>
      </c>
      <c r="C22" s="52">
        <f t="shared" si="5"/>
        <v>8.8495575221238937E-2</v>
      </c>
      <c r="D22" s="51">
        <v>7</v>
      </c>
      <c r="E22" s="52">
        <f t="shared" si="6"/>
        <v>3.8461538461538464E-2</v>
      </c>
      <c r="F22" s="51">
        <v>5</v>
      </c>
      <c r="G22" s="52">
        <f t="shared" si="7"/>
        <v>2.5000000000000001E-2</v>
      </c>
      <c r="H22" s="51">
        <v>5</v>
      </c>
      <c r="I22" s="52">
        <f t="shared" si="8"/>
        <v>0.12195121951219512</v>
      </c>
      <c r="J22" s="51">
        <v>27</v>
      </c>
      <c r="K22" s="13">
        <f t="shared" si="9"/>
        <v>5.0373134328358209E-2</v>
      </c>
    </row>
    <row r="23" spans="1:11" s="46" customFormat="1">
      <c r="A23" s="49" t="s">
        <v>31</v>
      </c>
      <c r="B23" s="48">
        <v>113</v>
      </c>
      <c r="C23" s="53">
        <f t="shared" si="5"/>
        <v>1</v>
      </c>
      <c r="D23" s="48">
        <v>182</v>
      </c>
      <c r="E23" s="53">
        <f t="shared" si="6"/>
        <v>1</v>
      </c>
      <c r="F23" s="48">
        <v>200</v>
      </c>
      <c r="G23" s="53">
        <f t="shared" si="7"/>
        <v>1</v>
      </c>
      <c r="H23" s="48">
        <v>41</v>
      </c>
      <c r="I23" s="53">
        <f t="shared" si="8"/>
        <v>1</v>
      </c>
      <c r="J23" s="48">
        <v>536</v>
      </c>
      <c r="K23" s="31">
        <f t="shared" si="9"/>
        <v>1</v>
      </c>
    </row>
  </sheetData>
  <mergeCells count="18">
    <mergeCell ref="H3:I3"/>
    <mergeCell ref="H4:I4"/>
    <mergeCell ref="J4:K4"/>
    <mergeCell ref="J3:K3"/>
    <mergeCell ref="B16:C16"/>
    <mergeCell ref="D16:E16"/>
    <mergeCell ref="F16:G16"/>
    <mergeCell ref="H16:I16"/>
    <mergeCell ref="J16:K16"/>
    <mergeCell ref="D3:E3"/>
    <mergeCell ref="D4:E4"/>
    <mergeCell ref="F3:G3"/>
    <mergeCell ref="F4:G4"/>
    <mergeCell ref="B17:C17"/>
    <mergeCell ref="D17:E17"/>
    <mergeCell ref="F17:G17"/>
    <mergeCell ref="H17:I17"/>
    <mergeCell ref="J17:K17"/>
  </mergeCells>
  <pageMargins left="0.7" right="0.7" top="0.75" bottom="0.75" header="0.3" footer="0.3"/>
  <pageSetup paperSize="9" orientation="portrait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F32" sqref="F32"/>
    </sheetView>
  </sheetViews>
  <sheetFormatPr defaultRowHeight="1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2:K88"/>
  <sheetViews>
    <sheetView topLeftCell="A67" workbookViewId="0">
      <selection activeCell="M85" sqref="M85"/>
    </sheetView>
  </sheetViews>
  <sheetFormatPr defaultRowHeight="15"/>
  <cols>
    <col min="1" max="1" width="31.7109375" customWidth="1"/>
  </cols>
  <sheetData>
    <row r="2" spans="1:11">
      <c r="A2" s="33">
        <v>2008</v>
      </c>
    </row>
    <row r="3" spans="1:11">
      <c r="A3" s="2"/>
      <c r="B3" s="76" t="s">
        <v>1</v>
      </c>
      <c r="C3" s="76"/>
      <c r="D3" s="76" t="s">
        <v>2</v>
      </c>
      <c r="E3" s="76"/>
      <c r="F3" s="77" t="s">
        <v>3</v>
      </c>
      <c r="G3" s="78"/>
      <c r="H3" s="77" t="s">
        <v>4</v>
      </c>
      <c r="I3" s="78"/>
      <c r="J3" s="82" t="s">
        <v>39</v>
      </c>
      <c r="K3" s="83"/>
    </row>
    <row r="4" spans="1:11">
      <c r="A4" s="2"/>
      <c r="B4" s="74" t="s">
        <v>20</v>
      </c>
      <c r="C4" s="75"/>
      <c r="D4" s="74" t="s">
        <v>20</v>
      </c>
      <c r="E4" s="75"/>
      <c r="F4" s="74" t="s">
        <v>20</v>
      </c>
      <c r="G4" s="75"/>
      <c r="H4" s="74" t="s">
        <v>20</v>
      </c>
      <c r="I4" s="75"/>
      <c r="J4" s="82"/>
      <c r="K4" s="83"/>
    </row>
    <row r="5" spans="1:11">
      <c r="A5" s="6" t="s">
        <v>5</v>
      </c>
      <c r="B5" s="1" t="s">
        <v>6</v>
      </c>
      <c r="C5" s="1" t="s">
        <v>7</v>
      </c>
      <c r="D5" s="1" t="s">
        <v>8</v>
      </c>
      <c r="E5" s="1" t="s">
        <v>7</v>
      </c>
      <c r="F5" s="6" t="s">
        <v>8</v>
      </c>
      <c r="G5" s="6" t="s">
        <v>7</v>
      </c>
      <c r="H5" s="6" t="s">
        <v>9</v>
      </c>
      <c r="I5" s="10" t="s">
        <v>7</v>
      </c>
      <c r="J5" s="28" t="s">
        <v>8</v>
      </c>
      <c r="K5" s="28" t="s">
        <v>7</v>
      </c>
    </row>
    <row r="6" spans="1:11">
      <c r="A6" s="34" t="s">
        <v>40</v>
      </c>
      <c r="B6" s="12">
        <v>177</v>
      </c>
      <c r="C6" s="13">
        <f>B6/543</f>
        <v>0.32596685082872928</v>
      </c>
      <c r="D6" s="12">
        <v>245</v>
      </c>
      <c r="E6" s="13">
        <f>D6/652</f>
        <v>0.37576687116564417</v>
      </c>
      <c r="F6" s="15">
        <v>100</v>
      </c>
      <c r="G6" s="16">
        <f>F6/252</f>
        <v>0.3968253968253968</v>
      </c>
      <c r="H6" s="18">
        <v>97</v>
      </c>
      <c r="I6" s="19">
        <f>H6/206</f>
        <v>0.470873786407767</v>
      </c>
      <c r="J6" s="12">
        <f>B6+D6+F6+H6</f>
        <v>619</v>
      </c>
      <c r="K6" s="13">
        <f>J6/$J$11</f>
        <v>0.37447065940713853</v>
      </c>
    </row>
    <row r="7" spans="1:11">
      <c r="A7" s="11" t="s">
        <v>0</v>
      </c>
      <c r="B7" s="12">
        <v>101</v>
      </c>
      <c r="C7" s="13">
        <f>B7/543</f>
        <v>0.1860036832412523</v>
      </c>
      <c r="D7" s="12">
        <v>116</v>
      </c>
      <c r="E7" s="13">
        <f>D7/652</f>
        <v>0.17791411042944785</v>
      </c>
      <c r="F7" s="15">
        <v>27</v>
      </c>
      <c r="G7" s="16">
        <f>F7/252</f>
        <v>0.10714285714285714</v>
      </c>
      <c r="H7" s="20">
        <v>34</v>
      </c>
      <c r="I7" s="19">
        <f>H7/206</f>
        <v>0.1650485436893204</v>
      </c>
      <c r="J7" s="12">
        <f t="shared" ref="J7:J11" si="0">B7+D7+F7+H7</f>
        <v>278</v>
      </c>
      <c r="K7" s="13">
        <f t="shared" ref="K7:K11" si="1">J7/$J$11</f>
        <v>0.16817906836055657</v>
      </c>
    </row>
    <row r="8" spans="1:11">
      <c r="A8" s="11" t="s">
        <v>11</v>
      </c>
      <c r="B8" s="12">
        <v>255</v>
      </c>
      <c r="C8" s="13">
        <f>B8/543</f>
        <v>0.46961325966850831</v>
      </c>
      <c r="D8" s="12">
        <v>271</v>
      </c>
      <c r="E8" s="13">
        <f>D8/652</f>
        <v>0.41564417177914109</v>
      </c>
      <c r="F8" s="15">
        <v>121</v>
      </c>
      <c r="G8" s="16">
        <f>F8/252</f>
        <v>0.48015873015873017</v>
      </c>
      <c r="H8" s="20">
        <v>70</v>
      </c>
      <c r="I8" s="19">
        <f>H8/206</f>
        <v>0.33980582524271846</v>
      </c>
      <c r="J8" s="12">
        <f t="shared" si="0"/>
        <v>717</v>
      </c>
      <c r="K8" s="13">
        <f t="shared" si="1"/>
        <v>0.43375680580762249</v>
      </c>
    </row>
    <row r="9" spans="1:11">
      <c r="A9" s="34" t="s">
        <v>25</v>
      </c>
      <c r="B9" s="12">
        <v>0</v>
      </c>
      <c r="C9" s="13">
        <v>0</v>
      </c>
      <c r="D9" s="12">
        <v>0</v>
      </c>
      <c r="E9" s="13">
        <v>0</v>
      </c>
      <c r="F9" s="15">
        <v>0</v>
      </c>
      <c r="G9" s="16">
        <v>0</v>
      </c>
      <c r="H9" s="20">
        <v>0</v>
      </c>
      <c r="I9" s="19">
        <v>0</v>
      </c>
      <c r="J9" s="12">
        <f t="shared" si="0"/>
        <v>0</v>
      </c>
      <c r="K9" s="13">
        <f t="shared" si="1"/>
        <v>0</v>
      </c>
    </row>
    <row r="10" spans="1:11">
      <c r="A10" s="11" t="s">
        <v>12</v>
      </c>
      <c r="B10" s="12">
        <v>10</v>
      </c>
      <c r="C10" s="13">
        <f>B10/543</f>
        <v>1.841620626151013E-2</v>
      </c>
      <c r="D10" s="12">
        <v>20</v>
      </c>
      <c r="E10" s="13">
        <f>D10/652</f>
        <v>3.0674846625766871E-2</v>
      </c>
      <c r="F10" s="15">
        <v>4</v>
      </c>
      <c r="G10" s="16">
        <f>F10/252</f>
        <v>1.5873015873015872E-2</v>
      </c>
      <c r="H10" s="20">
        <v>5</v>
      </c>
      <c r="I10" s="19">
        <f>H10/206</f>
        <v>2.4271844660194174E-2</v>
      </c>
      <c r="J10" s="12">
        <f t="shared" si="0"/>
        <v>39</v>
      </c>
      <c r="K10" s="13">
        <f t="shared" si="1"/>
        <v>2.3593466424682397E-2</v>
      </c>
    </row>
    <row r="11" spans="1:11">
      <c r="A11" s="6" t="s">
        <v>13</v>
      </c>
      <c r="B11" s="27">
        <f>SUM(B6:B10)</f>
        <v>543</v>
      </c>
      <c r="C11" s="31"/>
      <c r="D11" s="27">
        <f>SUM(D6:D10)</f>
        <v>652</v>
      </c>
      <c r="E11" s="27"/>
      <c r="F11" s="1">
        <f>SUM(F6:F10)</f>
        <v>252</v>
      </c>
      <c r="G11" s="1"/>
      <c r="H11" s="1">
        <f>SUM(H6:H10)</f>
        <v>206</v>
      </c>
      <c r="I11" s="35"/>
      <c r="J11" s="12">
        <f t="shared" si="0"/>
        <v>1653</v>
      </c>
      <c r="K11" s="13">
        <f t="shared" si="1"/>
        <v>1</v>
      </c>
    </row>
    <row r="13" spans="1:11">
      <c r="A13" s="33">
        <v>2009</v>
      </c>
    </row>
    <row r="14" spans="1:11">
      <c r="A14" s="12"/>
      <c r="B14" s="81" t="s">
        <v>14</v>
      </c>
      <c r="C14" s="81"/>
      <c r="D14" s="81" t="s">
        <v>15</v>
      </c>
      <c r="E14" s="81"/>
      <c r="F14" s="81" t="s">
        <v>16</v>
      </c>
      <c r="G14" s="81"/>
      <c r="H14" s="81" t="s">
        <v>17</v>
      </c>
      <c r="I14" s="81"/>
      <c r="J14" s="82" t="s">
        <v>38</v>
      </c>
      <c r="K14" s="83"/>
    </row>
    <row r="15" spans="1:11">
      <c r="A15" s="12"/>
      <c r="B15" s="23" t="s">
        <v>20</v>
      </c>
      <c r="C15" s="12"/>
      <c r="D15" s="23" t="s">
        <v>20</v>
      </c>
      <c r="E15" s="12"/>
      <c r="F15" s="23" t="s">
        <v>20</v>
      </c>
      <c r="G15" s="12"/>
      <c r="H15" s="23" t="s">
        <v>20</v>
      </c>
      <c r="I15" s="12"/>
      <c r="J15" s="82"/>
      <c r="K15" s="83"/>
    </row>
    <row r="16" spans="1:11">
      <c r="A16" s="12"/>
      <c r="B16" s="1" t="s">
        <v>6</v>
      </c>
      <c r="C16" s="1" t="s">
        <v>7</v>
      </c>
      <c r="D16" s="1" t="s">
        <v>6</v>
      </c>
      <c r="E16" s="1" t="s">
        <v>7</v>
      </c>
      <c r="F16" s="1" t="s">
        <v>6</v>
      </c>
      <c r="G16" s="1" t="s">
        <v>7</v>
      </c>
      <c r="H16" s="1" t="s">
        <v>6</v>
      </c>
      <c r="I16" s="1" t="s">
        <v>7</v>
      </c>
      <c r="J16" s="28" t="s">
        <v>8</v>
      </c>
      <c r="K16" s="28" t="s">
        <v>7</v>
      </c>
    </row>
    <row r="17" spans="1:11">
      <c r="A17" s="23" t="s">
        <v>18</v>
      </c>
      <c r="B17" s="22">
        <v>217</v>
      </c>
      <c r="C17" s="13">
        <f>B17/620</f>
        <v>0.35</v>
      </c>
      <c r="D17" s="22">
        <v>295</v>
      </c>
      <c r="E17" s="13">
        <f>D17/686</f>
        <v>0.43002915451895046</v>
      </c>
      <c r="F17" s="24">
        <v>99</v>
      </c>
      <c r="G17" s="13">
        <f>F17/284</f>
        <v>0.34859154929577463</v>
      </c>
      <c r="H17" s="22">
        <v>114</v>
      </c>
      <c r="I17" s="13">
        <f>H17/192</f>
        <v>0.59375</v>
      </c>
      <c r="J17" s="32">
        <f>B17+D17+F17+H17</f>
        <v>725</v>
      </c>
      <c r="K17" s="13">
        <f>J17/$J$22</f>
        <v>0.40684624017957349</v>
      </c>
    </row>
    <row r="18" spans="1:11">
      <c r="A18" s="23" t="s">
        <v>0</v>
      </c>
      <c r="B18" s="22">
        <v>88</v>
      </c>
      <c r="C18" s="13">
        <f>B18/620</f>
        <v>0.14193548387096774</v>
      </c>
      <c r="D18" s="22">
        <v>114</v>
      </c>
      <c r="E18" s="13">
        <f>D18/686</f>
        <v>0.16618075801749271</v>
      </c>
      <c r="F18" s="24">
        <v>28</v>
      </c>
      <c r="G18" s="13">
        <f>F18/284</f>
        <v>9.8591549295774641E-2</v>
      </c>
      <c r="H18" s="22">
        <v>18</v>
      </c>
      <c r="I18" s="13">
        <f>H18/192</f>
        <v>9.375E-2</v>
      </c>
      <c r="J18" s="32">
        <f t="shared" ref="J18:J22" si="2">B18+D18+F18+H18</f>
        <v>248</v>
      </c>
      <c r="K18" s="13">
        <f t="shared" ref="K18:K22" si="3">J18/$J$22</f>
        <v>0.13916947250280584</v>
      </c>
    </row>
    <row r="19" spans="1:11">
      <c r="A19" s="23" t="s">
        <v>11</v>
      </c>
      <c r="B19" s="22">
        <v>282</v>
      </c>
      <c r="C19" s="13">
        <f>B19/620</f>
        <v>0.45483870967741935</v>
      </c>
      <c r="D19" s="22">
        <v>252</v>
      </c>
      <c r="E19" s="13">
        <f>D19/686</f>
        <v>0.36734693877551022</v>
      </c>
      <c r="F19" s="24">
        <v>145</v>
      </c>
      <c r="G19" s="13">
        <f>F19/284</f>
        <v>0.51056338028169013</v>
      </c>
      <c r="H19" s="22">
        <v>56</v>
      </c>
      <c r="I19" s="13">
        <f>H19/192</f>
        <v>0.29166666666666669</v>
      </c>
      <c r="J19" s="32">
        <f t="shared" si="2"/>
        <v>735</v>
      </c>
      <c r="K19" s="13">
        <f t="shared" si="3"/>
        <v>0.41245791245791247</v>
      </c>
    </row>
    <row r="20" spans="1:11">
      <c r="A20" s="23" t="s">
        <v>25</v>
      </c>
      <c r="B20" s="22">
        <v>0</v>
      </c>
      <c r="C20" s="13">
        <v>0</v>
      </c>
      <c r="D20" s="22">
        <v>0</v>
      </c>
      <c r="E20" s="13">
        <v>0</v>
      </c>
      <c r="F20" s="24"/>
      <c r="G20" s="13"/>
      <c r="H20" s="22"/>
      <c r="I20" s="13"/>
      <c r="J20" s="32">
        <f t="shared" si="2"/>
        <v>0</v>
      </c>
      <c r="K20" s="13">
        <f t="shared" si="3"/>
        <v>0</v>
      </c>
    </row>
    <row r="21" spans="1:11">
      <c r="A21" s="23" t="s">
        <v>12</v>
      </c>
      <c r="B21" s="22">
        <v>33</v>
      </c>
      <c r="C21" s="13">
        <f>B21/620</f>
        <v>5.32258064516129E-2</v>
      </c>
      <c r="D21" s="22">
        <v>25</v>
      </c>
      <c r="E21" s="13">
        <f>D21/686</f>
        <v>3.6443148688046649E-2</v>
      </c>
      <c r="F21" s="24">
        <v>12</v>
      </c>
      <c r="G21" s="13">
        <f>F21/284</f>
        <v>4.2253521126760563E-2</v>
      </c>
      <c r="H21" s="22">
        <v>4</v>
      </c>
      <c r="I21" s="13">
        <f>H21/192</f>
        <v>2.0833333333333332E-2</v>
      </c>
      <c r="J21" s="32">
        <f t="shared" si="2"/>
        <v>74</v>
      </c>
      <c r="K21" s="13">
        <f t="shared" si="3"/>
        <v>4.1526374859708191E-2</v>
      </c>
    </row>
    <row r="22" spans="1:11">
      <c r="A22" s="27" t="s">
        <v>9</v>
      </c>
      <c r="B22" s="23">
        <v>620</v>
      </c>
      <c r="C22" s="12"/>
      <c r="D22" s="23">
        <v>686</v>
      </c>
      <c r="E22" s="12"/>
      <c r="F22" s="26">
        <v>284</v>
      </c>
      <c r="G22" s="12"/>
      <c r="H22" s="23">
        <v>192</v>
      </c>
      <c r="I22" s="13">
        <f>H22/192</f>
        <v>1</v>
      </c>
      <c r="J22" s="36">
        <f t="shared" si="2"/>
        <v>1782</v>
      </c>
      <c r="K22" s="31">
        <f t="shared" si="3"/>
        <v>1</v>
      </c>
    </row>
    <row r="24" spans="1:11">
      <c r="A24" s="33">
        <v>2010</v>
      </c>
    </row>
    <row r="25" spans="1:11">
      <c r="A25" s="12"/>
      <c r="B25" s="27" t="s">
        <v>21</v>
      </c>
      <c r="C25" s="27"/>
      <c r="D25" s="27" t="s">
        <v>22</v>
      </c>
      <c r="E25" s="27"/>
      <c r="F25" s="27" t="s">
        <v>23</v>
      </c>
      <c r="G25" s="27"/>
      <c r="H25" s="27" t="s">
        <v>24</v>
      </c>
      <c r="I25" s="27"/>
      <c r="J25" s="82" t="s">
        <v>37</v>
      </c>
      <c r="K25" s="83"/>
    </row>
    <row r="26" spans="1:11">
      <c r="A26" s="12"/>
      <c r="B26" s="82" t="s">
        <v>20</v>
      </c>
      <c r="C26" s="83"/>
      <c r="D26" s="82" t="s">
        <v>20</v>
      </c>
      <c r="E26" s="83"/>
      <c r="F26" s="82" t="s">
        <v>20</v>
      </c>
      <c r="G26" s="83"/>
      <c r="H26" s="82" t="s">
        <v>20</v>
      </c>
      <c r="I26" s="83"/>
      <c r="J26" s="82"/>
      <c r="K26" s="83"/>
    </row>
    <row r="27" spans="1:11">
      <c r="A27" s="12"/>
      <c r="B27" s="28" t="s">
        <v>8</v>
      </c>
      <c r="C27" s="28" t="s">
        <v>7</v>
      </c>
      <c r="D27" s="28" t="s">
        <v>8</v>
      </c>
      <c r="E27" s="28" t="s">
        <v>7</v>
      </c>
      <c r="F27" s="28" t="s">
        <v>8</v>
      </c>
      <c r="G27" s="28" t="s">
        <v>7</v>
      </c>
      <c r="H27" s="28" t="s">
        <v>8</v>
      </c>
      <c r="I27" s="28" t="s">
        <v>7</v>
      </c>
      <c r="J27" s="28" t="s">
        <v>8</v>
      </c>
      <c r="K27" s="28" t="s">
        <v>7</v>
      </c>
    </row>
    <row r="28" spans="1:11">
      <c r="A28" s="27" t="s">
        <v>18</v>
      </c>
      <c r="B28" s="12">
        <v>213</v>
      </c>
      <c r="C28" s="13">
        <v>0.37434094903339193</v>
      </c>
      <c r="D28" s="12">
        <v>274</v>
      </c>
      <c r="E28" s="13">
        <v>0.39367816091954022</v>
      </c>
      <c r="F28" s="32">
        <v>123</v>
      </c>
      <c r="G28" s="13">
        <v>0.47674418604651164</v>
      </c>
      <c r="H28" s="12">
        <v>116</v>
      </c>
      <c r="I28" s="13">
        <v>0.54716981132075471</v>
      </c>
      <c r="J28" s="32">
        <f>B28+D28+F28+H28</f>
        <v>726</v>
      </c>
      <c r="K28" s="13">
        <f>J28/$J$33</f>
        <v>0.41844380403458215</v>
      </c>
    </row>
    <row r="29" spans="1:11">
      <c r="A29" s="27" t="s">
        <v>0</v>
      </c>
      <c r="B29" s="12">
        <v>60</v>
      </c>
      <c r="C29" s="13">
        <v>0.1054481546572935</v>
      </c>
      <c r="D29" s="12">
        <v>91</v>
      </c>
      <c r="E29" s="13">
        <v>0.1307471264367816</v>
      </c>
      <c r="F29" s="32">
        <v>16</v>
      </c>
      <c r="G29" s="13">
        <v>6.2015503875968991E-2</v>
      </c>
      <c r="H29" s="12">
        <v>29</v>
      </c>
      <c r="I29" s="13">
        <v>0.13679245283018868</v>
      </c>
      <c r="J29" s="32">
        <f t="shared" ref="J29:J33" si="4">B29+D29+F29+H29</f>
        <v>196</v>
      </c>
      <c r="K29" s="13">
        <f t="shared" ref="K29:K33" si="5">J29/$J$33</f>
        <v>0.11296829971181556</v>
      </c>
    </row>
    <row r="30" spans="1:11">
      <c r="A30" s="27" t="s">
        <v>11</v>
      </c>
      <c r="B30" s="12">
        <v>278</v>
      </c>
      <c r="C30" s="13">
        <v>0.48857644991212656</v>
      </c>
      <c r="D30" s="12">
        <v>300</v>
      </c>
      <c r="E30" s="13">
        <v>0.43103448275862066</v>
      </c>
      <c r="F30" s="32">
        <v>108</v>
      </c>
      <c r="G30" s="13">
        <v>0.41860465116279072</v>
      </c>
      <c r="H30" s="12">
        <v>60</v>
      </c>
      <c r="I30" s="13">
        <v>0.28301886792452829</v>
      </c>
      <c r="J30" s="32">
        <f t="shared" si="4"/>
        <v>746</v>
      </c>
      <c r="K30" s="13">
        <f t="shared" si="5"/>
        <v>0.42997118155619596</v>
      </c>
    </row>
    <row r="31" spans="1:11">
      <c r="A31" s="27" t="s">
        <v>25</v>
      </c>
      <c r="B31" s="12">
        <v>1</v>
      </c>
      <c r="C31" s="13">
        <v>1.7574692442882249E-3</v>
      </c>
      <c r="D31" s="12">
        <v>1</v>
      </c>
      <c r="E31" s="13">
        <v>1.4367816091954023E-3</v>
      </c>
      <c r="F31" s="32">
        <v>0</v>
      </c>
      <c r="G31" s="13">
        <v>0</v>
      </c>
      <c r="H31" s="12">
        <v>0</v>
      </c>
      <c r="I31" s="13">
        <v>0</v>
      </c>
      <c r="J31" s="32">
        <f t="shared" si="4"/>
        <v>2</v>
      </c>
      <c r="K31" s="13">
        <f t="shared" si="5"/>
        <v>1.1527377521613833E-3</v>
      </c>
    </row>
    <row r="32" spans="1:11">
      <c r="A32" s="27" t="s">
        <v>12</v>
      </c>
      <c r="B32" s="12">
        <v>17</v>
      </c>
      <c r="C32" s="13">
        <v>2.9876977152899824E-2</v>
      </c>
      <c r="D32" s="12">
        <v>30</v>
      </c>
      <c r="E32" s="13">
        <v>4.3103448275862072E-2</v>
      </c>
      <c r="F32" s="32">
        <v>11</v>
      </c>
      <c r="G32" s="13">
        <v>4.2635658914728682E-2</v>
      </c>
      <c r="H32" s="12">
        <v>7</v>
      </c>
      <c r="I32" s="13">
        <v>3.3018867924528301E-2</v>
      </c>
      <c r="J32" s="32">
        <f t="shared" si="4"/>
        <v>65</v>
      </c>
      <c r="K32" s="13">
        <f t="shared" si="5"/>
        <v>3.7463976945244955E-2</v>
      </c>
    </row>
    <row r="33" spans="1:11">
      <c r="A33" s="27" t="s">
        <v>9</v>
      </c>
      <c r="B33" s="12">
        <v>569</v>
      </c>
      <c r="C33" s="13">
        <v>1</v>
      </c>
      <c r="D33" s="12">
        <v>696</v>
      </c>
      <c r="E33" s="13">
        <v>1</v>
      </c>
      <c r="F33" s="32">
        <v>258</v>
      </c>
      <c r="G33" s="13">
        <v>1</v>
      </c>
      <c r="H33" s="12">
        <v>212</v>
      </c>
      <c r="I33" s="13">
        <v>1</v>
      </c>
      <c r="J33" s="32">
        <f t="shared" si="4"/>
        <v>1735</v>
      </c>
      <c r="K33" s="13">
        <f t="shared" si="5"/>
        <v>1</v>
      </c>
    </row>
    <row r="35" spans="1:11">
      <c r="A35" s="33">
        <v>2011</v>
      </c>
    </row>
    <row r="36" spans="1:11">
      <c r="A36" s="12"/>
      <c r="B36" s="82" t="s">
        <v>32</v>
      </c>
      <c r="C36" s="83"/>
      <c r="D36" s="82" t="s">
        <v>33</v>
      </c>
      <c r="E36" s="83"/>
      <c r="F36" s="82" t="s">
        <v>34</v>
      </c>
      <c r="G36" s="83"/>
      <c r="H36" s="82" t="s">
        <v>35</v>
      </c>
      <c r="I36" s="83"/>
      <c r="J36" s="82" t="s">
        <v>36</v>
      </c>
      <c r="K36" s="83"/>
    </row>
    <row r="37" spans="1:11">
      <c r="A37" s="12"/>
      <c r="B37" s="84">
        <v>9</v>
      </c>
      <c r="C37" s="85"/>
      <c r="D37" s="84">
        <v>9</v>
      </c>
      <c r="E37" s="85"/>
      <c r="F37" s="84">
        <v>9</v>
      </c>
      <c r="G37" s="85"/>
      <c r="H37" s="84">
        <v>9</v>
      </c>
      <c r="I37" s="85"/>
      <c r="J37" s="82"/>
      <c r="K37" s="83"/>
    </row>
    <row r="38" spans="1:11">
      <c r="A38" s="12"/>
      <c r="B38" s="28" t="s">
        <v>8</v>
      </c>
      <c r="C38" s="28" t="s">
        <v>7</v>
      </c>
      <c r="D38" s="28" t="s">
        <v>8</v>
      </c>
      <c r="E38" s="28" t="s">
        <v>7</v>
      </c>
      <c r="F38" s="28" t="s">
        <v>8</v>
      </c>
      <c r="G38" s="28" t="s">
        <v>7</v>
      </c>
      <c r="H38" s="28" t="s">
        <v>8</v>
      </c>
      <c r="I38" s="28" t="s">
        <v>7</v>
      </c>
      <c r="J38" s="28" t="s">
        <v>8</v>
      </c>
      <c r="K38" s="28" t="s">
        <v>7</v>
      </c>
    </row>
    <row r="39" spans="1:11">
      <c r="A39" s="27" t="s">
        <v>18</v>
      </c>
      <c r="B39" s="12">
        <v>279</v>
      </c>
      <c r="C39" s="13">
        <v>0.43661971830985913</v>
      </c>
      <c r="D39" s="12">
        <v>358</v>
      </c>
      <c r="E39" s="13">
        <v>0.44750000000000001</v>
      </c>
      <c r="F39" s="12">
        <v>156</v>
      </c>
      <c r="G39" s="13">
        <v>0.48447204968944102</v>
      </c>
      <c r="H39" s="12">
        <v>125</v>
      </c>
      <c r="I39" s="13">
        <v>0.56306306306306309</v>
      </c>
      <c r="J39" s="12">
        <v>918</v>
      </c>
      <c r="K39" s="13">
        <v>0.46293494704992438</v>
      </c>
    </row>
    <row r="40" spans="1:11">
      <c r="A40" s="27" t="s">
        <v>0</v>
      </c>
      <c r="B40" s="12">
        <v>52</v>
      </c>
      <c r="C40" s="13">
        <v>8.1377151799687006E-2</v>
      </c>
      <c r="D40" s="12">
        <v>94</v>
      </c>
      <c r="E40" s="13">
        <v>0.11749999999999999</v>
      </c>
      <c r="F40" s="12">
        <v>15</v>
      </c>
      <c r="G40" s="13">
        <v>4.6583850931677016E-2</v>
      </c>
      <c r="H40" s="12">
        <v>39</v>
      </c>
      <c r="I40" s="13">
        <v>0.17567567567567569</v>
      </c>
      <c r="J40" s="12">
        <v>200</v>
      </c>
      <c r="K40" s="13">
        <v>0.10085728693898134</v>
      </c>
    </row>
    <row r="41" spans="1:11">
      <c r="A41" s="27" t="s">
        <v>11</v>
      </c>
      <c r="B41" s="12">
        <v>280</v>
      </c>
      <c r="C41" s="13">
        <v>0.43818466353677621</v>
      </c>
      <c r="D41" s="12">
        <v>324</v>
      </c>
      <c r="E41" s="13">
        <v>0.40500000000000003</v>
      </c>
      <c r="F41" s="12">
        <v>143</v>
      </c>
      <c r="G41" s="13">
        <v>0.44409937888198758</v>
      </c>
      <c r="H41" s="12">
        <v>56</v>
      </c>
      <c r="I41" s="13">
        <v>0.25225225225225223</v>
      </c>
      <c r="J41" s="12">
        <v>803</v>
      </c>
      <c r="K41" s="13">
        <v>0.4049420070600101</v>
      </c>
    </row>
    <row r="42" spans="1:11">
      <c r="A42" s="27" t="s">
        <v>25</v>
      </c>
      <c r="B42" s="12">
        <v>7</v>
      </c>
      <c r="C42" s="13">
        <v>1.0954616588419406E-2</v>
      </c>
      <c r="D42" s="12">
        <v>4</v>
      </c>
      <c r="E42" s="13">
        <v>5.0000000000000001E-3</v>
      </c>
      <c r="F42" s="12">
        <v>0</v>
      </c>
      <c r="G42" s="13">
        <v>0</v>
      </c>
      <c r="H42" s="12">
        <v>0</v>
      </c>
      <c r="I42" s="13">
        <v>0</v>
      </c>
      <c r="J42" s="12">
        <v>11</v>
      </c>
      <c r="K42" s="13">
        <v>5.5471507816439742E-3</v>
      </c>
    </row>
    <row r="43" spans="1:11">
      <c r="A43" s="27" t="s">
        <v>12</v>
      </c>
      <c r="B43" s="12">
        <v>21</v>
      </c>
      <c r="C43" s="13">
        <v>3.2863849765258218E-2</v>
      </c>
      <c r="D43" s="12">
        <v>20</v>
      </c>
      <c r="E43" s="13">
        <v>2.5000000000000001E-2</v>
      </c>
      <c r="F43" s="12">
        <v>8</v>
      </c>
      <c r="G43" s="13">
        <v>2.4844720496894408E-2</v>
      </c>
      <c r="H43" s="12">
        <v>2</v>
      </c>
      <c r="I43" s="13">
        <v>9.0090090090090089E-3</v>
      </c>
      <c r="J43" s="12">
        <v>51</v>
      </c>
      <c r="K43" s="13">
        <v>2.5718608169440244E-2</v>
      </c>
    </row>
    <row r="44" spans="1:11">
      <c r="A44" s="27" t="s">
        <v>31</v>
      </c>
      <c r="B44" s="27">
        <v>639</v>
      </c>
      <c r="C44" s="31">
        <v>1</v>
      </c>
      <c r="D44" s="27">
        <v>800</v>
      </c>
      <c r="E44" s="31">
        <v>1</v>
      </c>
      <c r="F44" s="27">
        <v>322</v>
      </c>
      <c r="G44" s="31">
        <v>1</v>
      </c>
      <c r="H44" s="27">
        <v>222</v>
      </c>
      <c r="I44" s="31">
        <v>1</v>
      </c>
      <c r="J44" s="27">
        <v>1983</v>
      </c>
      <c r="K44" s="31">
        <v>1</v>
      </c>
    </row>
    <row r="47" spans="1:11">
      <c r="A47" s="47"/>
      <c r="B47" s="82" t="s">
        <v>41</v>
      </c>
      <c r="C47" s="83"/>
      <c r="D47" s="82" t="s">
        <v>42</v>
      </c>
      <c r="E47" s="83"/>
      <c r="F47" s="82" t="s">
        <v>43</v>
      </c>
      <c r="G47" s="83"/>
      <c r="H47" s="82" t="s">
        <v>44</v>
      </c>
      <c r="I47" s="83"/>
      <c r="J47" s="82" t="s">
        <v>45</v>
      </c>
      <c r="K47" s="83"/>
    </row>
    <row r="48" spans="1:11">
      <c r="A48" s="47"/>
      <c r="B48" s="82">
        <v>9</v>
      </c>
      <c r="C48" s="83"/>
      <c r="D48" s="82">
        <v>9</v>
      </c>
      <c r="E48" s="83"/>
      <c r="F48" s="82">
        <v>9</v>
      </c>
      <c r="G48" s="83"/>
      <c r="H48" s="82">
        <v>9</v>
      </c>
      <c r="I48" s="83"/>
      <c r="J48" s="82">
        <v>9</v>
      </c>
      <c r="K48" s="83"/>
    </row>
    <row r="49" spans="1:11">
      <c r="A49" s="47"/>
      <c r="B49" s="27" t="s">
        <v>6</v>
      </c>
      <c r="C49" s="27" t="s">
        <v>7</v>
      </c>
      <c r="D49" s="27" t="s">
        <v>6</v>
      </c>
      <c r="E49" s="27" t="s">
        <v>7</v>
      </c>
      <c r="F49" s="27" t="s">
        <v>6</v>
      </c>
      <c r="G49" s="27" t="s">
        <v>7</v>
      </c>
      <c r="H49" s="27" t="s">
        <v>6</v>
      </c>
      <c r="I49" s="27" t="s">
        <v>7</v>
      </c>
      <c r="J49" s="27" t="s">
        <v>6</v>
      </c>
      <c r="K49" s="27" t="s">
        <v>7</v>
      </c>
    </row>
    <row r="50" spans="1:11">
      <c r="A50" s="47" t="s">
        <v>40</v>
      </c>
      <c r="B50" s="47">
        <v>261</v>
      </c>
      <c r="C50" s="13">
        <v>0.39366515837104071</v>
      </c>
      <c r="D50" s="47">
        <v>292</v>
      </c>
      <c r="E50" s="13">
        <v>0.38985313751668893</v>
      </c>
      <c r="F50" s="47">
        <v>145</v>
      </c>
      <c r="G50" s="13">
        <v>0.47540983606557374</v>
      </c>
      <c r="H50" s="47">
        <v>106</v>
      </c>
      <c r="I50" s="13">
        <v>0.53</v>
      </c>
      <c r="J50" s="47">
        <v>804</v>
      </c>
      <c r="K50" s="13">
        <v>0.41940532081377152</v>
      </c>
    </row>
    <row r="51" spans="1:11">
      <c r="A51" s="47" t="s">
        <v>0</v>
      </c>
      <c r="B51" s="47">
        <v>60</v>
      </c>
      <c r="C51" s="13">
        <v>9.0497737556561084E-2</v>
      </c>
      <c r="D51" s="47">
        <v>88</v>
      </c>
      <c r="E51" s="13">
        <v>0.11748998664886515</v>
      </c>
      <c r="F51" s="47">
        <v>21</v>
      </c>
      <c r="G51" s="13">
        <v>6.8852459016393447E-2</v>
      </c>
      <c r="H51" s="47">
        <v>32</v>
      </c>
      <c r="I51" s="13">
        <v>0.16</v>
      </c>
      <c r="J51" s="47">
        <v>201</v>
      </c>
      <c r="K51" s="13">
        <v>0.10485133020344288</v>
      </c>
    </row>
    <row r="52" spans="1:11">
      <c r="A52" s="47" t="s">
        <v>11</v>
      </c>
      <c r="B52" s="47">
        <v>322</v>
      </c>
      <c r="C52" s="13">
        <v>0.48567119155354449</v>
      </c>
      <c r="D52" s="47">
        <v>344</v>
      </c>
      <c r="E52" s="13">
        <v>0.45927903871829107</v>
      </c>
      <c r="F52" s="47">
        <v>127</v>
      </c>
      <c r="G52" s="13">
        <v>0.4163934426229508</v>
      </c>
      <c r="H52" s="47">
        <v>52</v>
      </c>
      <c r="I52" s="13">
        <v>0.26</v>
      </c>
      <c r="J52" s="47">
        <v>845</v>
      </c>
      <c r="K52" s="13">
        <v>0.44079290558163797</v>
      </c>
    </row>
    <row r="53" spans="1:11">
      <c r="A53" s="47" t="s">
        <v>25</v>
      </c>
      <c r="B53" s="47">
        <v>2</v>
      </c>
      <c r="C53" s="13">
        <v>3.0165912518853697E-3</v>
      </c>
      <c r="D53" s="47">
        <v>4</v>
      </c>
      <c r="E53" s="13">
        <v>5.3404539385847796E-3</v>
      </c>
      <c r="F53" s="47">
        <v>2</v>
      </c>
      <c r="G53" s="13">
        <v>6.5573770491803279E-3</v>
      </c>
      <c r="H53" s="47">
        <v>4</v>
      </c>
      <c r="I53" s="13">
        <v>0.02</v>
      </c>
      <c r="J53" s="47">
        <v>12</v>
      </c>
      <c r="K53" s="13">
        <v>6.2597809076682318E-3</v>
      </c>
    </row>
    <row r="54" spans="1:11">
      <c r="A54" s="47" t="s">
        <v>12</v>
      </c>
      <c r="B54" s="47">
        <v>18</v>
      </c>
      <c r="C54" s="13">
        <v>2.7149321266968326E-2</v>
      </c>
      <c r="D54" s="47">
        <v>21</v>
      </c>
      <c r="E54" s="13">
        <v>2.8037383177570093E-2</v>
      </c>
      <c r="F54" s="47">
        <v>10</v>
      </c>
      <c r="G54" s="13">
        <v>3.2786885245901641E-2</v>
      </c>
      <c r="H54" s="47">
        <v>6</v>
      </c>
      <c r="I54" s="13">
        <v>0.03</v>
      </c>
      <c r="J54" s="47">
        <v>55</v>
      </c>
      <c r="K54" s="13">
        <v>2.8690662493479395E-2</v>
      </c>
    </row>
    <row r="55" spans="1:11">
      <c r="A55" s="27" t="s">
        <v>31</v>
      </c>
      <c r="B55" s="27">
        <v>663</v>
      </c>
      <c r="C55" s="31">
        <v>1</v>
      </c>
      <c r="D55" s="27">
        <v>749</v>
      </c>
      <c r="E55" s="31">
        <v>1</v>
      </c>
      <c r="F55" s="27">
        <v>305</v>
      </c>
      <c r="G55" s="31">
        <v>1</v>
      </c>
      <c r="H55" s="27">
        <v>200</v>
      </c>
      <c r="I55" s="31">
        <v>1</v>
      </c>
      <c r="J55" s="27">
        <v>1917</v>
      </c>
      <c r="K55" s="31">
        <v>1</v>
      </c>
    </row>
    <row r="58" spans="1:11">
      <c r="A58" s="47"/>
      <c r="B58" s="82" t="s">
        <v>46</v>
      </c>
      <c r="C58" s="83"/>
      <c r="D58" s="82" t="s">
        <v>47</v>
      </c>
      <c r="E58" s="83"/>
      <c r="F58" s="82" t="s">
        <v>48</v>
      </c>
      <c r="G58" s="83"/>
      <c r="H58" s="82" t="s">
        <v>49</v>
      </c>
      <c r="I58" s="83"/>
      <c r="J58" s="82" t="s">
        <v>50</v>
      </c>
      <c r="K58" s="83"/>
    </row>
    <row r="59" spans="1:11">
      <c r="A59" s="47"/>
      <c r="B59" s="82">
        <v>9</v>
      </c>
      <c r="C59" s="83"/>
      <c r="D59" s="82">
        <v>9</v>
      </c>
      <c r="E59" s="83"/>
      <c r="F59" s="82">
        <v>9</v>
      </c>
      <c r="G59" s="83"/>
      <c r="H59" s="82">
        <v>9</v>
      </c>
      <c r="I59" s="83"/>
      <c r="J59" s="82">
        <v>9</v>
      </c>
      <c r="K59" s="83"/>
    </row>
    <row r="60" spans="1:11" ht="15.75" thickBot="1">
      <c r="A60" s="47"/>
      <c r="B60" s="27" t="s">
        <v>6</v>
      </c>
      <c r="C60" s="27" t="s">
        <v>7</v>
      </c>
      <c r="D60" s="27" t="s">
        <v>6</v>
      </c>
      <c r="E60" s="27" t="s">
        <v>7</v>
      </c>
      <c r="F60" s="27" t="s">
        <v>6</v>
      </c>
      <c r="G60" s="27" t="s">
        <v>7</v>
      </c>
      <c r="H60" s="27" t="s">
        <v>6</v>
      </c>
      <c r="I60" s="27" t="s">
        <v>7</v>
      </c>
      <c r="J60" s="27" t="s">
        <v>6</v>
      </c>
      <c r="K60" s="27" t="s">
        <v>7</v>
      </c>
    </row>
    <row r="61" spans="1:11" ht="15.75" thickBot="1">
      <c r="A61" s="47" t="s">
        <v>40</v>
      </c>
      <c r="B61" s="54">
        <v>262</v>
      </c>
      <c r="C61" s="55">
        <v>0.41399999999999998</v>
      </c>
      <c r="D61" s="58">
        <v>317</v>
      </c>
      <c r="E61" s="59">
        <v>0.42199999999999999</v>
      </c>
      <c r="F61" s="58">
        <v>141</v>
      </c>
      <c r="G61" s="59">
        <v>0.442</v>
      </c>
      <c r="H61" s="58">
        <v>106</v>
      </c>
      <c r="I61" s="59">
        <v>0.51200000000000001</v>
      </c>
      <c r="J61" s="47">
        <f>B61+D61+F61+H61</f>
        <v>826</v>
      </c>
      <c r="K61" s="13">
        <f>J61/$J$66</f>
        <v>0.43246073298429322</v>
      </c>
    </row>
    <row r="62" spans="1:11" ht="15.75" thickBot="1">
      <c r="A62" s="47" t="s">
        <v>0</v>
      </c>
      <c r="B62" s="54">
        <v>45</v>
      </c>
      <c r="C62" s="55">
        <v>7.0999999999999994E-2</v>
      </c>
      <c r="D62" s="54">
        <v>80</v>
      </c>
      <c r="E62" s="55">
        <v>0.107</v>
      </c>
      <c r="F62" s="54">
        <v>21</v>
      </c>
      <c r="G62" s="55">
        <v>6.6000000000000003E-2</v>
      </c>
      <c r="H62" s="54">
        <v>31</v>
      </c>
      <c r="I62" s="55">
        <v>0.15</v>
      </c>
      <c r="J62" s="47">
        <f t="shared" ref="J62:J66" si="6">B62+D62+F62+H62</f>
        <v>177</v>
      </c>
      <c r="K62" s="13">
        <f t="shared" ref="K62:K66" si="7">J62/$J$66</f>
        <v>9.2670157068062822E-2</v>
      </c>
    </row>
    <row r="63" spans="1:11" ht="15.75" thickBot="1">
      <c r="A63" s="47" t="s">
        <v>11</v>
      </c>
      <c r="B63" s="54">
        <v>295</v>
      </c>
      <c r="C63" s="55">
        <v>0.46600000000000003</v>
      </c>
      <c r="D63" s="54">
        <v>316</v>
      </c>
      <c r="E63" s="55">
        <v>0.42099999999999999</v>
      </c>
      <c r="F63" s="54">
        <v>145</v>
      </c>
      <c r="G63" s="55">
        <v>0.45500000000000002</v>
      </c>
      <c r="H63" s="54">
        <v>57</v>
      </c>
      <c r="I63" s="55">
        <v>0.27500000000000002</v>
      </c>
      <c r="J63" s="47">
        <f t="shared" si="6"/>
        <v>813</v>
      </c>
      <c r="K63" s="13">
        <f t="shared" si="7"/>
        <v>0.42565445026178012</v>
      </c>
    </row>
    <row r="64" spans="1:11" ht="15.75" thickBot="1">
      <c r="A64" s="47" t="s">
        <v>25</v>
      </c>
      <c r="B64" s="54">
        <v>3</v>
      </c>
      <c r="C64" s="55">
        <v>5.0000000000000001E-3</v>
      </c>
      <c r="D64" s="54">
        <v>4</v>
      </c>
      <c r="E64" s="55">
        <v>5.0000000000000001E-3</v>
      </c>
      <c r="F64" s="54">
        <v>0</v>
      </c>
      <c r="G64" s="55">
        <v>0</v>
      </c>
      <c r="H64" s="54">
        <v>1</v>
      </c>
      <c r="I64" s="55">
        <v>5.0000000000000001E-3</v>
      </c>
      <c r="J64" s="47">
        <f t="shared" si="6"/>
        <v>8</v>
      </c>
      <c r="K64" s="13">
        <f t="shared" si="7"/>
        <v>4.1884816753926706E-3</v>
      </c>
    </row>
    <row r="65" spans="1:11" ht="15.75" thickBot="1">
      <c r="A65" s="47" t="s">
        <v>12</v>
      </c>
      <c r="B65" s="54">
        <v>28</v>
      </c>
      <c r="C65" s="55">
        <v>4.3999999999999997E-2</v>
      </c>
      <c r="D65" s="54">
        <v>34</v>
      </c>
      <c r="E65" s="55">
        <v>4.4999999999999998E-2</v>
      </c>
      <c r="F65" s="54">
        <v>12</v>
      </c>
      <c r="G65" s="55">
        <v>3.7999999999999999E-2</v>
      </c>
      <c r="H65" s="54">
        <v>12</v>
      </c>
      <c r="I65" s="55">
        <v>5.8000000000000003E-2</v>
      </c>
      <c r="J65" s="47">
        <f t="shared" si="6"/>
        <v>86</v>
      </c>
      <c r="K65" s="13">
        <f t="shared" si="7"/>
        <v>4.5026178010471207E-2</v>
      </c>
    </row>
    <row r="66" spans="1:11" ht="15.75" thickBot="1">
      <c r="A66" s="27" t="s">
        <v>31</v>
      </c>
      <c r="B66" s="56">
        <v>633</v>
      </c>
      <c r="C66" s="57">
        <v>1</v>
      </c>
      <c r="D66" s="54">
        <v>751</v>
      </c>
      <c r="E66" s="55">
        <v>1</v>
      </c>
      <c r="F66" s="56">
        <v>319</v>
      </c>
      <c r="G66" s="57">
        <v>1</v>
      </c>
      <c r="H66" s="56">
        <v>207</v>
      </c>
      <c r="I66" s="57">
        <v>1</v>
      </c>
      <c r="J66" s="47">
        <f t="shared" si="6"/>
        <v>1910</v>
      </c>
      <c r="K66" s="13">
        <f t="shared" si="7"/>
        <v>1</v>
      </c>
    </row>
    <row r="69" spans="1:11">
      <c r="A69" s="64"/>
      <c r="B69" s="90" t="s">
        <v>53</v>
      </c>
      <c r="C69" s="91"/>
      <c r="D69" s="90" t="s">
        <v>52</v>
      </c>
      <c r="E69" s="91"/>
      <c r="F69" s="90" t="s">
        <v>54</v>
      </c>
      <c r="G69" s="91"/>
      <c r="H69" s="90" t="s">
        <v>55</v>
      </c>
      <c r="I69" s="91"/>
      <c r="J69" s="90" t="s">
        <v>57</v>
      </c>
      <c r="K69" s="91"/>
    </row>
    <row r="70" spans="1:11" s="45" customFormat="1">
      <c r="A70" s="64"/>
      <c r="B70" s="90">
        <v>9</v>
      </c>
      <c r="C70" s="91"/>
      <c r="D70" s="90">
        <v>9</v>
      </c>
      <c r="E70" s="91"/>
      <c r="F70" s="90">
        <v>9</v>
      </c>
      <c r="G70" s="91"/>
      <c r="H70" s="90">
        <v>9</v>
      </c>
      <c r="I70" s="91"/>
      <c r="J70" s="90">
        <v>9</v>
      </c>
      <c r="K70" s="91"/>
    </row>
    <row r="71" spans="1:11" s="45" customFormat="1">
      <c r="A71" s="64"/>
      <c r="B71" s="64" t="s">
        <v>8</v>
      </c>
      <c r="C71" s="65" t="s">
        <v>7</v>
      </c>
      <c r="D71" s="64" t="s">
        <v>8</v>
      </c>
      <c r="E71" s="65" t="s">
        <v>7</v>
      </c>
      <c r="F71" s="64" t="s">
        <v>8</v>
      </c>
      <c r="G71" s="65" t="s">
        <v>7</v>
      </c>
      <c r="H71" s="64" t="s">
        <v>8</v>
      </c>
      <c r="I71" s="65" t="s">
        <v>7</v>
      </c>
      <c r="J71" s="64" t="s">
        <v>8</v>
      </c>
      <c r="K71" s="65" t="s">
        <v>7</v>
      </c>
    </row>
    <row r="72" spans="1:11">
      <c r="A72" s="64" t="s">
        <v>40</v>
      </c>
      <c r="B72" s="63">
        <v>246</v>
      </c>
      <c r="C72" s="66">
        <v>0.40527182866556838</v>
      </c>
      <c r="D72" s="63">
        <v>287</v>
      </c>
      <c r="E72" s="66">
        <v>0.3847184986595174</v>
      </c>
      <c r="F72" s="63">
        <v>123</v>
      </c>
      <c r="G72" s="66">
        <v>0.41414141414141414</v>
      </c>
      <c r="H72" s="63">
        <v>108</v>
      </c>
      <c r="I72" s="66">
        <v>0.54545454545454541</v>
      </c>
      <c r="J72" s="63">
        <v>764</v>
      </c>
      <c r="K72" s="66">
        <v>0.41341991341991341</v>
      </c>
    </row>
    <row r="73" spans="1:11">
      <c r="A73" s="64" t="s">
        <v>0</v>
      </c>
      <c r="B73" s="63">
        <v>46</v>
      </c>
      <c r="C73" s="66">
        <v>7.57825370675453E-2</v>
      </c>
      <c r="D73" s="63">
        <v>78</v>
      </c>
      <c r="E73" s="66">
        <v>0.10455764075067024</v>
      </c>
      <c r="F73" s="63">
        <v>20</v>
      </c>
      <c r="G73" s="66">
        <v>6.7340067340067339E-2</v>
      </c>
      <c r="H73" s="63">
        <v>28</v>
      </c>
      <c r="I73" s="66">
        <v>0.14141414141414141</v>
      </c>
      <c r="J73" s="63">
        <v>172</v>
      </c>
      <c r="K73" s="66">
        <v>9.3073593073593072E-2</v>
      </c>
    </row>
    <row r="74" spans="1:11">
      <c r="A74" s="64" t="s">
        <v>11</v>
      </c>
      <c r="B74" s="63">
        <v>305</v>
      </c>
      <c r="C74" s="66">
        <v>0.50247116968698513</v>
      </c>
      <c r="D74" s="63">
        <v>348</v>
      </c>
      <c r="E74" s="66">
        <v>0.46648793565683644</v>
      </c>
      <c r="F74" s="63">
        <v>146</v>
      </c>
      <c r="G74" s="66">
        <v>0.49158249158249157</v>
      </c>
      <c r="H74" s="63">
        <v>49</v>
      </c>
      <c r="I74" s="66">
        <v>0.24747474747474749</v>
      </c>
      <c r="J74" s="63">
        <v>848</v>
      </c>
      <c r="K74" s="66">
        <v>0.45887445887445888</v>
      </c>
    </row>
    <row r="75" spans="1:11">
      <c r="A75" s="64" t="s">
        <v>25</v>
      </c>
      <c r="B75" s="63">
        <v>3</v>
      </c>
      <c r="C75" s="66">
        <v>4.9423393739703456E-3</v>
      </c>
      <c r="D75" s="63">
        <v>2</v>
      </c>
      <c r="E75" s="66">
        <v>2.6809651474530832E-3</v>
      </c>
      <c r="F75" s="63"/>
      <c r="G75" s="66">
        <v>0</v>
      </c>
      <c r="H75" s="63">
        <v>2</v>
      </c>
      <c r="I75" s="66">
        <v>1.0101010101010102E-2</v>
      </c>
      <c r="J75" s="63">
        <v>7</v>
      </c>
      <c r="K75" s="66">
        <v>3.787878787878788E-3</v>
      </c>
    </row>
    <row r="76" spans="1:11">
      <c r="A76" s="64" t="s">
        <v>12</v>
      </c>
      <c r="B76" s="63">
        <v>7</v>
      </c>
      <c r="C76" s="66">
        <v>1.1532125205930808E-2</v>
      </c>
      <c r="D76" s="63">
        <v>31</v>
      </c>
      <c r="E76" s="66">
        <v>4.1554959785522788E-2</v>
      </c>
      <c r="F76" s="63">
        <v>8</v>
      </c>
      <c r="G76" s="66">
        <v>2.6936026936026935E-2</v>
      </c>
      <c r="H76" s="63">
        <v>11</v>
      </c>
      <c r="I76" s="66">
        <v>5.5555555555555552E-2</v>
      </c>
      <c r="J76" s="63">
        <v>57</v>
      </c>
      <c r="K76" s="66">
        <v>3.0844155844155844E-2</v>
      </c>
    </row>
    <row r="77" spans="1:11">
      <c r="A77" s="64" t="s">
        <v>31</v>
      </c>
      <c r="B77" s="63">
        <v>607</v>
      </c>
      <c r="C77" s="66">
        <v>1</v>
      </c>
      <c r="D77" s="63">
        <v>746</v>
      </c>
      <c r="E77" s="66">
        <v>1</v>
      </c>
      <c r="F77" s="63">
        <v>297</v>
      </c>
      <c r="G77" s="66">
        <v>1</v>
      </c>
      <c r="H77" s="63">
        <v>198</v>
      </c>
      <c r="I77" s="66">
        <v>1</v>
      </c>
      <c r="J77" s="63">
        <v>1848</v>
      </c>
      <c r="K77" s="66">
        <v>1</v>
      </c>
    </row>
    <row r="80" spans="1:11">
      <c r="A80" s="64"/>
      <c r="B80" s="90" t="s">
        <v>58</v>
      </c>
      <c r="C80" s="91"/>
      <c r="D80" s="90" t="s">
        <v>59</v>
      </c>
      <c r="E80" s="91"/>
      <c r="F80" s="90" t="s">
        <v>60</v>
      </c>
      <c r="G80" s="91"/>
      <c r="H80" s="90" t="s">
        <v>61</v>
      </c>
      <c r="I80" s="91"/>
      <c r="J80" s="90" t="s">
        <v>62</v>
      </c>
      <c r="K80" s="91"/>
    </row>
    <row r="81" spans="1:11">
      <c r="A81" s="64"/>
      <c r="B81" s="90">
        <v>9</v>
      </c>
      <c r="C81" s="91"/>
      <c r="D81" s="90">
        <v>9</v>
      </c>
      <c r="E81" s="91"/>
      <c r="F81" s="90">
        <v>9</v>
      </c>
      <c r="G81" s="91"/>
      <c r="H81" s="90">
        <v>9</v>
      </c>
      <c r="I81" s="91"/>
      <c r="J81" s="90">
        <v>9</v>
      </c>
      <c r="K81" s="91"/>
    </row>
    <row r="82" spans="1:11">
      <c r="A82" s="64"/>
      <c r="B82" s="68" t="s">
        <v>8</v>
      </c>
      <c r="C82" s="69" t="s">
        <v>7</v>
      </c>
      <c r="D82" s="68" t="s">
        <v>8</v>
      </c>
      <c r="E82" s="69" t="s">
        <v>7</v>
      </c>
      <c r="F82" s="68" t="s">
        <v>8</v>
      </c>
      <c r="G82" s="69" t="s">
        <v>7</v>
      </c>
      <c r="H82" s="68" t="s">
        <v>8</v>
      </c>
      <c r="I82" s="69" t="s">
        <v>7</v>
      </c>
      <c r="J82" s="68" t="s">
        <v>8</v>
      </c>
      <c r="K82" s="69" t="s">
        <v>7</v>
      </c>
    </row>
    <row r="83" spans="1:11">
      <c r="A83" s="67" t="s">
        <v>40</v>
      </c>
      <c r="B83" s="70">
        <v>252</v>
      </c>
      <c r="C83" s="71">
        <f>B83/$B$88</f>
        <v>0.41447368421052633</v>
      </c>
      <c r="D83" s="70">
        <v>300</v>
      </c>
      <c r="E83" s="71">
        <f>D83/$D$88</f>
        <v>0.40927694406548432</v>
      </c>
      <c r="F83" s="70">
        <v>120</v>
      </c>
      <c r="G83" s="71">
        <f>F83/$F$88</f>
        <v>0.42857142857142855</v>
      </c>
      <c r="H83" s="70">
        <v>119</v>
      </c>
      <c r="I83" s="71">
        <f>H83/$H$88</f>
        <v>0.55607476635514019</v>
      </c>
      <c r="J83" s="70">
        <v>791</v>
      </c>
      <c r="K83" s="71">
        <f>J83/$J$88</f>
        <v>0.4310626702997275</v>
      </c>
    </row>
    <row r="84" spans="1:11">
      <c r="A84" s="67" t="s">
        <v>0</v>
      </c>
      <c r="B84" s="70">
        <v>52</v>
      </c>
      <c r="C84" s="71">
        <f t="shared" ref="C84:C88" si="8">B84/$B$88</f>
        <v>8.5526315789473686E-2</v>
      </c>
      <c r="D84" s="70">
        <v>55</v>
      </c>
      <c r="E84" s="71">
        <f t="shared" ref="E84:E88" si="9">D84/$D$88</f>
        <v>7.5034106412005461E-2</v>
      </c>
      <c r="F84" s="70">
        <v>20</v>
      </c>
      <c r="G84" s="71">
        <f t="shared" ref="G84:G88" si="10">F84/$F$88</f>
        <v>7.1428571428571425E-2</v>
      </c>
      <c r="H84" s="70">
        <v>25</v>
      </c>
      <c r="I84" s="71">
        <f t="shared" ref="I84:I88" si="11">H84/$H$88</f>
        <v>0.11682242990654206</v>
      </c>
      <c r="J84" s="70">
        <v>153</v>
      </c>
      <c r="K84" s="71">
        <f t="shared" ref="K84:K88" si="12">J84/$J$88</f>
        <v>8.3378746594005446E-2</v>
      </c>
    </row>
    <row r="85" spans="1:11">
      <c r="A85" s="67" t="s">
        <v>11</v>
      </c>
      <c r="B85" s="70">
        <v>289</v>
      </c>
      <c r="C85" s="71">
        <f t="shared" si="8"/>
        <v>0.47532894736842107</v>
      </c>
      <c r="D85" s="70">
        <v>357</v>
      </c>
      <c r="E85" s="71">
        <f t="shared" si="9"/>
        <v>0.48703956343792632</v>
      </c>
      <c r="F85" s="70">
        <v>138</v>
      </c>
      <c r="G85" s="71">
        <f t="shared" si="10"/>
        <v>0.49285714285714288</v>
      </c>
      <c r="H85" s="70">
        <v>58</v>
      </c>
      <c r="I85" s="71">
        <f t="shared" si="11"/>
        <v>0.27102803738317754</v>
      </c>
      <c r="J85" s="70">
        <v>842</v>
      </c>
      <c r="K85" s="71">
        <f t="shared" si="12"/>
        <v>0.45885558583106267</v>
      </c>
    </row>
    <row r="86" spans="1:11">
      <c r="A86" s="67" t="s">
        <v>25</v>
      </c>
      <c r="B86" s="70">
        <v>5</v>
      </c>
      <c r="C86" s="71">
        <f t="shared" si="8"/>
        <v>8.2236842105263153E-3</v>
      </c>
      <c r="D86" s="70">
        <v>1</v>
      </c>
      <c r="E86" s="71">
        <f t="shared" si="9"/>
        <v>1.364256480218281E-3</v>
      </c>
      <c r="F86" s="72"/>
      <c r="G86" s="71">
        <f t="shared" si="10"/>
        <v>0</v>
      </c>
      <c r="H86" s="72"/>
      <c r="I86" s="71">
        <f t="shared" si="11"/>
        <v>0</v>
      </c>
      <c r="J86" s="70">
        <v>5</v>
      </c>
      <c r="K86" s="71">
        <f t="shared" si="12"/>
        <v>2.7247956403269754E-3</v>
      </c>
    </row>
    <row r="87" spans="1:11">
      <c r="A87" s="67" t="s">
        <v>12</v>
      </c>
      <c r="B87" s="70">
        <v>10</v>
      </c>
      <c r="C87" s="71">
        <f t="shared" si="8"/>
        <v>1.6447368421052631E-2</v>
      </c>
      <c r="D87" s="70">
        <v>20</v>
      </c>
      <c r="E87" s="71">
        <f t="shared" si="9"/>
        <v>2.7285129604365622E-2</v>
      </c>
      <c r="F87" s="70">
        <v>2</v>
      </c>
      <c r="G87" s="71">
        <f t="shared" si="10"/>
        <v>7.1428571428571426E-3</v>
      </c>
      <c r="H87" s="70">
        <v>12</v>
      </c>
      <c r="I87" s="71">
        <f t="shared" si="11"/>
        <v>5.6074766355140186E-2</v>
      </c>
      <c r="J87" s="70">
        <v>44</v>
      </c>
      <c r="K87" s="71">
        <f t="shared" si="12"/>
        <v>2.3978201634877384E-2</v>
      </c>
    </row>
    <row r="88" spans="1:11">
      <c r="A88" s="67" t="s">
        <v>31</v>
      </c>
      <c r="B88" s="73">
        <v>608</v>
      </c>
      <c r="C88" s="71">
        <f t="shared" si="8"/>
        <v>1</v>
      </c>
      <c r="D88" s="73">
        <v>733</v>
      </c>
      <c r="E88" s="71">
        <f t="shared" si="9"/>
        <v>1</v>
      </c>
      <c r="F88" s="73">
        <v>280</v>
      </c>
      <c r="G88" s="71">
        <f t="shared" si="10"/>
        <v>1</v>
      </c>
      <c r="H88" s="73">
        <v>214</v>
      </c>
      <c r="I88" s="71">
        <f t="shared" si="11"/>
        <v>1</v>
      </c>
      <c r="J88" s="73">
        <v>1835</v>
      </c>
      <c r="K88" s="71">
        <f t="shared" si="12"/>
        <v>1</v>
      </c>
    </row>
  </sheetData>
  <mergeCells count="72">
    <mergeCell ref="B81:C81"/>
    <mergeCell ref="D81:E81"/>
    <mergeCell ref="F81:G81"/>
    <mergeCell ref="H81:I81"/>
    <mergeCell ref="J81:K81"/>
    <mergeCell ref="B80:C80"/>
    <mergeCell ref="D80:E80"/>
    <mergeCell ref="F80:G80"/>
    <mergeCell ref="H80:I80"/>
    <mergeCell ref="J80:K80"/>
    <mergeCell ref="B70:C70"/>
    <mergeCell ref="D70:E70"/>
    <mergeCell ref="F70:G70"/>
    <mergeCell ref="H70:I70"/>
    <mergeCell ref="J70:K70"/>
    <mergeCell ref="B69:C69"/>
    <mergeCell ref="D69:E69"/>
    <mergeCell ref="F69:G69"/>
    <mergeCell ref="H69:I69"/>
    <mergeCell ref="J69:K69"/>
    <mergeCell ref="B3:C3"/>
    <mergeCell ref="D3:E3"/>
    <mergeCell ref="F3:G3"/>
    <mergeCell ref="H3:I3"/>
    <mergeCell ref="B4:C4"/>
    <mergeCell ref="D4:E4"/>
    <mergeCell ref="F4:G4"/>
    <mergeCell ref="H4:I4"/>
    <mergeCell ref="B14:C14"/>
    <mergeCell ref="D14:E14"/>
    <mergeCell ref="F14:G14"/>
    <mergeCell ref="H14:I14"/>
    <mergeCell ref="B26:C26"/>
    <mergeCell ref="D26:E26"/>
    <mergeCell ref="F26:G26"/>
    <mergeCell ref="H26:I26"/>
    <mergeCell ref="B37:C37"/>
    <mergeCell ref="D37:E37"/>
    <mergeCell ref="F37:G37"/>
    <mergeCell ref="H37:I37"/>
    <mergeCell ref="J37:K37"/>
    <mergeCell ref="B36:C36"/>
    <mergeCell ref="D36:E36"/>
    <mergeCell ref="F36:G36"/>
    <mergeCell ref="H36:I36"/>
    <mergeCell ref="J36:K36"/>
    <mergeCell ref="J25:K25"/>
    <mergeCell ref="J26:K26"/>
    <mergeCell ref="J14:K14"/>
    <mergeCell ref="J15:K15"/>
    <mergeCell ref="J3:K3"/>
    <mergeCell ref="J4:K4"/>
    <mergeCell ref="B47:C47"/>
    <mergeCell ref="D47:E47"/>
    <mergeCell ref="F47:G47"/>
    <mergeCell ref="H47:I47"/>
    <mergeCell ref="J47:K47"/>
    <mergeCell ref="B48:C48"/>
    <mergeCell ref="D48:E48"/>
    <mergeCell ref="F48:G48"/>
    <mergeCell ref="H48:I48"/>
    <mergeCell ref="J48:K48"/>
    <mergeCell ref="B58:C58"/>
    <mergeCell ref="D58:E58"/>
    <mergeCell ref="F58:G58"/>
    <mergeCell ref="H58:I58"/>
    <mergeCell ref="J58:K58"/>
    <mergeCell ref="B59:C59"/>
    <mergeCell ref="D59:E59"/>
    <mergeCell ref="F59:G59"/>
    <mergeCell ref="H59:I59"/>
    <mergeCell ref="J59:K59"/>
  </mergeCell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3:K76"/>
  <sheetViews>
    <sheetView tabSelected="1" topLeftCell="A58" workbookViewId="0">
      <selection activeCell="E73" sqref="E73"/>
    </sheetView>
  </sheetViews>
  <sheetFormatPr defaultRowHeight="15"/>
  <cols>
    <col min="1" max="1" width="32.140625" customWidth="1"/>
  </cols>
  <sheetData>
    <row r="3" spans="1:9">
      <c r="A3" s="2"/>
      <c r="B3" s="76" t="s">
        <v>1</v>
      </c>
      <c r="C3" s="76"/>
      <c r="D3" s="76" t="s">
        <v>2</v>
      </c>
      <c r="E3" s="76"/>
      <c r="F3" s="77" t="s">
        <v>3</v>
      </c>
      <c r="G3" s="78"/>
      <c r="H3" s="77" t="s">
        <v>4</v>
      </c>
      <c r="I3" s="78"/>
    </row>
    <row r="4" spans="1:9">
      <c r="A4" s="2"/>
      <c r="B4" s="74" t="s">
        <v>18</v>
      </c>
      <c r="C4" s="75"/>
      <c r="D4" s="74" t="s">
        <v>18</v>
      </c>
      <c r="E4" s="75"/>
      <c r="F4" s="74" t="s">
        <v>18</v>
      </c>
      <c r="G4" s="75"/>
      <c r="H4" s="74" t="s">
        <v>18</v>
      </c>
      <c r="I4" s="75"/>
    </row>
    <row r="5" spans="1:9">
      <c r="A5" s="6" t="s">
        <v>5</v>
      </c>
      <c r="B5" s="1" t="s">
        <v>6</v>
      </c>
      <c r="C5" s="1" t="s">
        <v>7</v>
      </c>
      <c r="D5" s="1" t="s">
        <v>8</v>
      </c>
      <c r="E5" s="1" t="s">
        <v>7</v>
      </c>
      <c r="F5" s="6" t="s">
        <v>8</v>
      </c>
      <c r="G5" s="6" t="s">
        <v>7</v>
      </c>
      <c r="H5" s="6" t="s">
        <v>9</v>
      </c>
      <c r="I5" s="10" t="s">
        <v>7</v>
      </c>
    </row>
    <row r="6" spans="1:9">
      <c r="A6" s="11" t="s">
        <v>0</v>
      </c>
      <c r="B6" s="12">
        <v>27</v>
      </c>
      <c r="C6" s="13">
        <f>B6/77</f>
        <v>0.35064935064935066</v>
      </c>
      <c r="D6" s="12">
        <v>30</v>
      </c>
      <c r="E6" s="13">
        <f>D6/85</f>
        <v>0.35294117647058826</v>
      </c>
      <c r="F6" s="15">
        <v>15</v>
      </c>
      <c r="G6" s="16">
        <f>F6/67</f>
        <v>0.22388059701492538</v>
      </c>
      <c r="H6" s="20">
        <v>18</v>
      </c>
      <c r="I6" s="19">
        <f>H6/39</f>
        <v>0.46153846153846156</v>
      </c>
    </row>
    <row r="7" spans="1:9">
      <c r="A7" s="11" t="s">
        <v>11</v>
      </c>
      <c r="B7" s="12">
        <v>45</v>
      </c>
      <c r="C7" s="13">
        <f>B7/77</f>
        <v>0.58441558441558439</v>
      </c>
      <c r="D7" s="12">
        <v>52</v>
      </c>
      <c r="E7" s="13">
        <f>D7/85</f>
        <v>0.61176470588235299</v>
      </c>
      <c r="F7" s="15">
        <v>48</v>
      </c>
      <c r="G7" s="16">
        <f>F7/67</f>
        <v>0.71641791044776115</v>
      </c>
      <c r="H7" s="20">
        <v>20</v>
      </c>
      <c r="I7" s="19">
        <f>H7/39</f>
        <v>0.51282051282051277</v>
      </c>
    </row>
    <row r="8" spans="1:9">
      <c r="A8" s="34" t="s">
        <v>25</v>
      </c>
      <c r="B8" s="12">
        <v>0</v>
      </c>
      <c r="C8" s="13">
        <v>0</v>
      </c>
      <c r="D8" s="12">
        <v>0</v>
      </c>
      <c r="E8" s="13">
        <v>0</v>
      </c>
      <c r="F8" s="15">
        <v>0</v>
      </c>
      <c r="G8" s="16">
        <v>0</v>
      </c>
      <c r="H8" s="20">
        <v>0</v>
      </c>
      <c r="I8" s="19">
        <v>0</v>
      </c>
    </row>
    <row r="9" spans="1:9">
      <c r="A9" s="11" t="s">
        <v>12</v>
      </c>
      <c r="B9" s="12">
        <v>5</v>
      </c>
      <c r="C9" s="13">
        <f>B9/77</f>
        <v>6.4935064935064929E-2</v>
      </c>
      <c r="D9" s="12">
        <v>3</v>
      </c>
      <c r="E9" s="13">
        <f>D9/85</f>
        <v>3.5294117647058823E-2</v>
      </c>
      <c r="F9" s="15">
        <v>4</v>
      </c>
      <c r="G9" s="16">
        <f>F9/67</f>
        <v>5.9701492537313432E-2</v>
      </c>
      <c r="H9" s="20">
        <v>1</v>
      </c>
      <c r="I9" s="19">
        <f>H9/39</f>
        <v>2.564102564102564E-2</v>
      </c>
    </row>
    <row r="10" spans="1:9">
      <c r="A10" s="6" t="s">
        <v>13</v>
      </c>
      <c r="B10" s="12">
        <f>SUM(B6:B9)</f>
        <v>77</v>
      </c>
      <c r="C10" s="13"/>
      <c r="D10" s="12">
        <f>SUM(D6:D9)</f>
        <v>85</v>
      </c>
      <c r="E10" s="12"/>
      <c r="F10" s="2">
        <f>SUM(F6:F9)</f>
        <v>67</v>
      </c>
      <c r="G10" s="2"/>
      <c r="H10" s="2">
        <f>SUM(H6:H9)</f>
        <v>39</v>
      </c>
      <c r="I10" s="21"/>
    </row>
    <row r="13" spans="1:9">
      <c r="A13" s="22"/>
      <c r="B13" s="79" t="s">
        <v>14</v>
      </c>
      <c r="C13" s="80"/>
      <c r="D13" s="79" t="s">
        <v>15</v>
      </c>
      <c r="E13" s="80"/>
      <c r="F13" s="79" t="s">
        <v>16</v>
      </c>
      <c r="G13" s="80"/>
      <c r="H13" s="79" t="s">
        <v>17</v>
      </c>
      <c r="I13" s="80"/>
    </row>
    <row r="14" spans="1:9">
      <c r="A14" s="22"/>
      <c r="B14" s="23" t="s">
        <v>18</v>
      </c>
      <c r="C14" s="12"/>
      <c r="D14" s="23" t="s">
        <v>18</v>
      </c>
      <c r="E14" s="12"/>
      <c r="F14" s="23" t="s">
        <v>18</v>
      </c>
      <c r="G14" s="12"/>
      <c r="H14" s="23" t="s">
        <v>18</v>
      </c>
      <c r="I14" s="23"/>
    </row>
    <row r="15" spans="1:9">
      <c r="A15" s="23" t="s">
        <v>0</v>
      </c>
      <c r="B15" s="22">
        <v>18</v>
      </c>
      <c r="C15" s="13">
        <f>B15/62</f>
        <v>0.29032258064516131</v>
      </c>
      <c r="D15" s="22">
        <v>32</v>
      </c>
      <c r="E15" s="13">
        <f>D15/89</f>
        <v>0.3595505617977528</v>
      </c>
      <c r="F15" s="24">
        <v>27</v>
      </c>
      <c r="G15" s="13">
        <f>F15/116</f>
        <v>0.23275862068965517</v>
      </c>
      <c r="H15" s="22">
        <v>22</v>
      </c>
      <c r="I15" s="25">
        <f>H15/54</f>
        <v>0.40740740740740738</v>
      </c>
    </row>
    <row r="16" spans="1:9">
      <c r="A16" s="23" t="s">
        <v>11</v>
      </c>
      <c r="B16" s="22">
        <v>37</v>
      </c>
      <c r="C16" s="13">
        <f>B16/62</f>
        <v>0.59677419354838712</v>
      </c>
      <c r="D16" s="22">
        <v>52</v>
      </c>
      <c r="E16" s="13">
        <f>D16/89</f>
        <v>0.5842696629213483</v>
      </c>
      <c r="F16" s="24">
        <v>86</v>
      </c>
      <c r="G16" s="13">
        <f>F16/116</f>
        <v>0.74137931034482762</v>
      </c>
      <c r="H16" s="22">
        <v>25</v>
      </c>
      <c r="I16" s="25">
        <f>H16/54</f>
        <v>0.46296296296296297</v>
      </c>
    </row>
    <row r="17" spans="1:11">
      <c r="A17" s="23" t="s">
        <v>25</v>
      </c>
      <c r="B17" s="22"/>
      <c r="C17" s="13"/>
      <c r="D17" s="22"/>
      <c r="E17" s="13"/>
      <c r="F17" s="24"/>
      <c r="G17" s="13"/>
      <c r="H17" s="22"/>
      <c r="I17" s="25"/>
    </row>
    <row r="18" spans="1:11">
      <c r="A18" s="23" t="s">
        <v>12</v>
      </c>
      <c r="B18" s="22">
        <v>7</v>
      </c>
      <c r="C18" s="13">
        <f>B18/62</f>
        <v>0.11290322580645161</v>
      </c>
      <c r="D18" s="22">
        <v>5</v>
      </c>
      <c r="E18" s="13">
        <f>D18/89</f>
        <v>5.6179775280898875E-2</v>
      </c>
      <c r="F18" s="24">
        <v>3</v>
      </c>
      <c r="G18" s="13">
        <f>F18/116</f>
        <v>2.5862068965517241E-2</v>
      </c>
      <c r="H18" s="22">
        <v>7</v>
      </c>
      <c r="I18" s="25">
        <f>H18/54</f>
        <v>0.12962962962962962</v>
      </c>
    </row>
    <row r="19" spans="1:11">
      <c r="A19" s="22"/>
      <c r="B19" s="23">
        <v>62</v>
      </c>
      <c r="C19" s="6"/>
      <c r="D19" s="23">
        <v>89</v>
      </c>
      <c r="E19" s="6"/>
      <c r="F19" s="26">
        <v>116</v>
      </c>
      <c r="G19" s="6"/>
      <c r="H19" s="23">
        <v>54</v>
      </c>
      <c r="I19" s="22"/>
    </row>
    <row r="22" spans="1:11">
      <c r="A22" s="12"/>
      <c r="B22" s="27" t="s">
        <v>21</v>
      </c>
      <c r="C22" s="27"/>
      <c r="D22" s="27" t="s">
        <v>22</v>
      </c>
      <c r="E22" s="27"/>
      <c r="F22" s="27" t="s">
        <v>23</v>
      </c>
      <c r="G22" s="27"/>
      <c r="H22" s="27" t="s">
        <v>24</v>
      </c>
      <c r="I22" s="27"/>
    </row>
    <row r="23" spans="1:11">
      <c r="A23" s="12"/>
      <c r="B23" s="82" t="s">
        <v>18</v>
      </c>
      <c r="C23" s="83"/>
      <c r="D23" s="82" t="s">
        <v>18</v>
      </c>
      <c r="E23" s="83"/>
      <c r="F23" s="82" t="s">
        <v>18</v>
      </c>
      <c r="G23" s="83"/>
      <c r="H23" s="82" t="s">
        <v>18</v>
      </c>
      <c r="I23" s="83"/>
    </row>
    <row r="24" spans="1:11">
      <c r="A24" s="27" t="s">
        <v>19</v>
      </c>
      <c r="B24" s="12">
        <v>10</v>
      </c>
      <c r="C24" s="13">
        <v>0.16129032258064516</v>
      </c>
      <c r="D24" s="12">
        <v>47</v>
      </c>
      <c r="E24" s="13">
        <v>0.30921052631578949</v>
      </c>
      <c r="F24" s="32">
        <v>40</v>
      </c>
      <c r="G24" s="13">
        <v>0.27586206896551724</v>
      </c>
      <c r="H24" s="12">
        <v>22</v>
      </c>
      <c r="I24" s="13">
        <v>0.51162790697674421</v>
      </c>
    </row>
    <row r="25" spans="1:11">
      <c r="A25" s="27" t="s">
        <v>11</v>
      </c>
      <c r="B25" s="12">
        <v>45</v>
      </c>
      <c r="C25" s="13">
        <v>0.72580645161290325</v>
      </c>
      <c r="D25" s="12">
        <v>95</v>
      </c>
      <c r="E25" s="13">
        <v>0.625</v>
      </c>
      <c r="F25" s="32">
        <v>97</v>
      </c>
      <c r="G25" s="13">
        <v>0.66896551724137931</v>
      </c>
      <c r="H25" s="12">
        <v>19</v>
      </c>
      <c r="I25" s="13">
        <v>0.44186046511627908</v>
      </c>
    </row>
    <row r="26" spans="1:11">
      <c r="A26" s="27" t="s">
        <v>25</v>
      </c>
      <c r="B26" s="12">
        <v>3</v>
      </c>
      <c r="C26" s="13">
        <v>4.8387096774193547E-2</v>
      </c>
      <c r="D26" s="12">
        <v>1</v>
      </c>
      <c r="E26" s="13">
        <v>6.5789473684210523E-3</v>
      </c>
      <c r="F26" s="32">
        <v>1</v>
      </c>
      <c r="G26" s="13">
        <v>6.8965517241379309E-3</v>
      </c>
      <c r="H26" s="12">
        <v>0</v>
      </c>
      <c r="I26" s="13">
        <v>0</v>
      </c>
    </row>
    <row r="27" spans="1:11">
      <c r="A27" s="27" t="s">
        <v>12</v>
      </c>
      <c r="B27" s="12">
        <v>4</v>
      </c>
      <c r="C27" s="13">
        <v>6.4516129032258063E-2</v>
      </c>
      <c r="D27" s="12">
        <v>9</v>
      </c>
      <c r="E27" s="13">
        <v>5.921052631578947E-2</v>
      </c>
      <c r="F27" s="32">
        <v>7</v>
      </c>
      <c r="G27" s="13">
        <v>4.8275862068965517E-2</v>
      </c>
      <c r="H27" s="12">
        <v>2</v>
      </c>
      <c r="I27" s="13">
        <v>4.6511627906976744E-2</v>
      </c>
    </row>
    <row r="28" spans="1:11">
      <c r="A28" s="27" t="s">
        <v>9</v>
      </c>
      <c r="B28" s="12">
        <v>62</v>
      </c>
      <c r="C28" s="13">
        <v>1</v>
      </c>
      <c r="D28" s="12">
        <v>152</v>
      </c>
      <c r="E28" s="13">
        <v>1</v>
      </c>
      <c r="F28" s="32">
        <v>145</v>
      </c>
      <c r="G28" s="13">
        <v>1</v>
      </c>
      <c r="H28" s="12">
        <v>43</v>
      </c>
      <c r="I28" s="13">
        <v>1</v>
      </c>
    </row>
    <row r="31" spans="1:11">
      <c r="A31" s="12"/>
      <c r="B31" s="82" t="s">
        <v>32</v>
      </c>
      <c r="C31" s="83"/>
      <c r="D31" s="82" t="s">
        <v>33</v>
      </c>
      <c r="E31" s="83"/>
      <c r="F31" s="82" t="s">
        <v>34</v>
      </c>
      <c r="G31" s="83"/>
      <c r="H31" s="82" t="s">
        <v>35</v>
      </c>
      <c r="I31" s="83"/>
      <c r="J31" s="82" t="s">
        <v>30</v>
      </c>
      <c r="K31" s="83"/>
    </row>
    <row r="32" spans="1:11">
      <c r="A32" s="12"/>
      <c r="B32" s="84">
        <v>10</v>
      </c>
      <c r="C32" s="85"/>
      <c r="D32" s="84">
        <v>10</v>
      </c>
      <c r="E32" s="85"/>
      <c r="F32" s="84">
        <v>10</v>
      </c>
      <c r="G32" s="85"/>
      <c r="H32" s="29">
        <v>10</v>
      </c>
      <c r="I32" s="30"/>
      <c r="J32" s="82">
        <v>10</v>
      </c>
      <c r="K32" s="83"/>
    </row>
    <row r="33" spans="1:11">
      <c r="A33" s="12"/>
      <c r="B33" s="28" t="s">
        <v>8</v>
      </c>
      <c r="C33" s="27" t="s">
        <v>7</v>
      </c>
      <c r="D33" s="28" t="s">
        <v>8</v>
      </c>
      <c r="E33" s="27" t="s">
        <v>7</v>
      </c>
      <c r="F33" s="28" t="s">
        <v>8</v>
      </c>
      <c r="G33" s="27" t="s">
        <v>7</v>
      </c>
      <c r="H33" s="28" t="s">
        <v>8</v>
      </c>
      <c r="I33" s="27" t="s">
        <v>7</v>
      </c>
      <c r="J33" s="27" t="s">
        <v>8</v>
      </c>
      <c r="K33" s="27" t="s">
        <v>7</v>
      </c>
    </row>
    <row r="34" spans="1:11">
      <c r="A34" s="27" t="s">
        <v>18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</row>
    <row r="35" spans="1:11">
      <c r="A35" s="27" t="s">
        <v>0</v>
      </c>
      <c r="B35" s="12">
        <v>28</v>
      </c>
      <c r="C35" s="13">
        <v>0.34146341463414637</v>
      </c>
      <c r="D35" s="12">
        <v>62</v>
      </c>
      <c r="E35" s="13">
        <v>0.38509316770186336</v>
      </c>
      <c r="F35" s="12">
        <v>41</v>
      </c>
      <c r="G35" s="13">
        <v>0.25624999999999998</v>
      </c>
      <c r="H35" s="12">
        <v>17</v>
      </c>
      <c r="I35" s="13">
        <v>0.2982456140350877</v>
      </c>
      <c r="J35" s="12">
        <v>148</v>
      </c>
      <c r="K35" s="13">
        <v>0.32173913043478258</v>
      </c>
    </row>
    <row r="36" spans="1:11">
      <c r="A36" s="27" t="s">
        <v>11</v>
      </c>
      <c r="B36" s="12">
        <v>47</v>
      </c>
      <c r="C36" s="13">
        <v>0.57317073170731703</v>
      </c>
      <c r="D36" s="12">
        <v>89</v>
      </c>
      <c r="E36" s="13">
        <v>0.55279503105590067</v>
      </c>
      <c r="F36" s="12">
        <v>115</v>
      </c>
      <c r="G36" s="13">
        <v>0.71875</v>
      </c>
      <c r="H36" s="12">
        <v>29</v>
      </c>
      <c r="I36" s="13">
        <v>0.50877192982456143</v>
      </c>
      <c r="J36" s="12">
        <v>280</v>
      </c>
      <c r="K36" s="13">
        <v>0.60869565217391308</v>
      </c>
    </row>
    <row r="37" spans="1:11">
      <c r="A37" s="27" t="s">
        <v>25</v>
      </c>
      <c r="B37" s="12">
        <v>3</v>
      </c>
      <c r="C37" s="13">
        <v>3.6585365853658534E-2</v>
      </c>
      <c r="D37" s="12">
        <v>5</v>
      </c>
      <c r="E37" s="13">
        <v>3.1055900621118012E-2</v>
      </c>
      <c r="F37" s="12"/>
      <c r="G37" s="13">
        <v>0</v>
      </c>
      <c r="H37" s="12">
        <v>4</v>
      </c>
      <c r="I37" s="13">
        <v>7.0175438596491224E-2</v>
      </c>
      <c r="J37" s="12">
        <v>12</v>
      </c>
      <c r="K37" s="13">
        <v>2.6086956521739129E-2</v>
      </c>
    </row>
    <row r="38" spans="1:11">
      <c r="A38" s="27" t="s">
        <v>12</v>
      </c>
      <c r="B38" s="12">
        <v>4</v>
      </c>
      <c r="C38" s="13">
        <v>4.878048780487805E-2</v>
      </c>
      <c r="D38" s="12">
        <v>5</v>
      </c>
      <c r="E38" s="13">
        <v>3.1055900621118012E-2</v>
      </c>
      <c r="F38" s="12">
        <v>4</v>
      </c>
      <c r="G38" s="13">
        <v>2.5000000000000001E-2</v>
      </c>
      <c r="H38" s="12">
        <v>7</v>
      </c>
      <c r="I38" s="13">
        <v>0.12280701754385964</v>
      </c>
      <c r="J38" s="12">
        <v>20</v>
      </c>
      <c r="K38" s="13">
        <v>4.3478260869565216E-2</v>
      </c>
    </row>
    <row r="39" spans="1:11">
      <c r="A39" s="27" t="s">
        <v>31</v>
      </c>
      <c r="B39" s="27">
        <v>82</v>
      </c>
      <c r="C39" s="31">
        <v>1</v>
      </c>
      <c r="D39" s="27">
        <v>161</v>
      </c>
      <c r="E39" s="31">
        <v>1</v>
      </c>
      <c r="F39" s="27">
        <v>160</v>
      </c>
      <c r="G39" s="31">
        <v>1</v>
      </c>
      <c r="H39" s="27">
        <v>57</v>
      </c>
      <c r="I39" s="31">
        <v>1</v>
      </c>
      <c r="J39" s="27">
        <v>460</v>
      </c>
      <c r="K39" s="31">
        <v>1</v>
      </c>
    </row>
    <row r="41" spans="1:11">
      <c r="A41" s="48"/>
      <c r="B41" s="86" t="s">
        <v>41</v>
      </c>
      <c r="C41" s="87"/>
      <c r="D41" s="86" t="s">
        <v>42</v>
      </c>
      <c r="E41" s="87"/>
      <c r="F41" s="86" t="s">
        <v>43</v>
      </c>
      <c r="G41" s="87"/>
      <c r="H41" s="86" t="s">
        <v>44</v>
      </c>
      <c r="I41" s="87"/>
      <c r="J41" s="88" t="s">
        <v>45</v>
      </c>
      <c r="K41" s="88"/>
    </row>
    <row r="42" spans="1:11">
      <c r="A42" s="48"/>
      <c r="B42" s="86">
        <v>10</v>
      </c>
      <c r="C42" s="87"/>
      <c r="D42" s="86">
        <v>10</v>
      </c>
      <c r="E42" s="87"/>
      <c r="F42" s="86">
        <v>10</v>
      </c>
      <c r="G42" s="87"/>
      <c r="H42" s="86">
        <v>10</v>
      </c>
      <c r="I42" s="87"/>
      <c r="J42" s="88">
        <v>10</v>
      </c>
      <c r="K42" s="88"/>
    </row>
    <row r="43" spans="1:11">
      <c r="A43" s="49"/>
      <c r="B43" s="28" t="s">
        <v>8</v>
      </c>
      <c r="C43" s="27" t="s">
        <v>7</v>
      </c>
      <c r="D43" s="28" t="s">
        <v>8</v>
      </c>
      <c r="E43" s="27" t="s">
        <v>7</v>
      </c>
      <c r="F43" s="28" t="s">
        <v>8</v>
      </c>
      <c r="G43" s="27" t="s">
        <v>7</v>
      </c>
      <c r="H43" s="28" t="s">
        <v>8</v>
      </c>
      <c r="I43" s="27" t="s">
        <v>7</v>
      </c>
      <c r="J43" s="28" t="s">
        <v>8</v>
      </c>
      <c r="K43" s="27" t="s">
        <v>7</v>
      </c>
    </row>
    <row r="44" spans="1:11">
      <c r="A44" s="50" t="s">
        <v>0</v>
      </c>
      <c r="B44" s="51">
        <v>32</v>
      </c>
      <c r="C44" s="52">
        <f>B44/$B$48</f>
        <v>0.2831858407079646</v>
      </c>
      <c r="D44" s="51">
        <v>59</v>
      </c>
      <c r="E44" s="52">
        <f>D44/$D$48</f>
        <v>0.32417582417582419</v>
      </c>
      <c r="F44" s="51">
        <v>52</v>
      </c>
      <c r="G44" s="52">
        <f>F44/$F$48</f>
        <v>0.26</v>
      </c>
      <c r="H44" s="51">
        <v>11</v>
      </c>
      <c r="I44" s="52">
        <f>H44/$H$48</f>
        <v>0.26829268292682928</v>
      </c>
      <c r="J44" s="51">
        <v>154</v>
      </c>
      <c r="K44" s="13">
        <f>J44/$J$48</f>
        <v>0.28731343283582089</v>
      </c>
    </row>
    <row r="45" spans="1:11">
      <c r="A45" s="50" t="s">
        <v>11</v>
      </c>
      <c r="B45" s="51">
        <v>69</v>
      </c>
      <c r="C45" s="52">
        <f t="shared" ref="C45:C48" si="0">B45/$B$48</f>
        <v>0.61061946902654862</v>
      </c>
      <c r="D45" s="51">
        <v>116</v>
      </c>
      <c r="E45" s="52">
        <f t="shared" ref="E45:E48" si="1">D45/$D$48</f>
        <v>0.63736263736263732</v>
      </c>
      <c r="F45" s="51">
        <v>143</v>
      </c>
      <c r="G45" s="52">
        <f t="shared" ref="G45:G48" si="2">F45/$F$48</f>
        <v>0.71499999999999997</v>
      </c>
      <c r="H45" s="51">
        <v>23</v>
      </c>
      <c r="I45" s="52">
        <f t="shared" ref="I45:I47" si="3">H45/$H$48</f>
        <v>0.56097560975609762</v>
      </c>
      <c r="J45" s="51">
        <v>351</v>
      </c>
      <c r="K45" s="13">
        <f t="shared" ref="K45:K48" si="4">J45/$J$48</f>
        <v>0.65485074626865669</v>
      </c>
    </row>
    <row r="46" spans="1:11">
      <c r="A46" s="50" t="s">
        <v>25</v>
      </c>
      <c r="B46" s="51">
        <v>2</v>
      </c>
      <c r="C46" s="52">
        <f t="shared" si="0"/>
        <v>1.7699115044247787E-2</v>
      </c>
      <c r="D46" s="51"/>
      <c r="E46" s="52">
        <f t="shared" si="1"/>
        <v>0</v>
      </c>
      <c r="F46" s="51"/>
      <c r="G46" s="52">
        <f t="shared" si="2"/>
        <v>0</v>
      </c>
      <c r="H46" s="51">
        <v>2</v>
      </c>
      <c r="I46" s="52">
        <f t="shared" si="3"/>
        <v>4.878048780487805E-2</v>
      </c>
      <c r="J46" s="51">
        <v>4</v>
      </c>
      <c r="K46" s="13">
        <f t="shared" si="4"/>
        <v>7.462686567164179E-3</v>
      </c>
    </row>
    <row r="47" spans="1:11">
      <c r="A47" s="50" t="s">
        <v>12</v>
      </c>
      <c r="B47" s="51">
        <v>10</v>
      </c>
      <c r="C47" s="52">
        <f t="shared" si="0"/>
        <v>8.8495575221238937E-2</v>
      </c>
      <c r="D47" s="51">
        <v>7</v>
      </c>
      <c r="E47" s="52">
        <f t="shared" si="1"/>
        <v>3.8461538461538464E-2</v>
      </c>
      <c r="F47" s="51">
        <v>5</v>
      </c>
      <c r="G47" s="52">
        <f t="shared" si="2"/>
        <v>2.5000000000000001E-2</v>
      </c>
      <c r="H47" s="51">
        <v>5</v>
      </c>
      <c r="I47" s="52">
        <f t="shared" si="3"/>
        <v>0.12195121951219512</v>
      </c>
      <c r="J47" s="51">
        <v>27</v>
      </c>
      <c r="K47" s="13">
        <f t="shared" si="4"/>
        <v>5.0373134328358209E-2</v>
      </c>
    </row>
    <row r="48" spans="1:11">
      <c r="A48" s="49" t="s">
        <v>31</v>
      </c>
      <c r="B48" s="48">
        <v>113</v>
      </c>
      <c r="C48" s="52">
        <f t="shared" si="0"/>
        <v>1</v>
      </c>
      <c r="D48" s="48">
        <v>182</v>
      </c>
      <c r="E48" s="52">
        <f t="shared" si="1"/>
        <v>1</v>
      </c>
      <c r="F48" s="48">
        <v>200</v>
      </c>
      <c r="G48" s="52">
        <f t="shared" si="2"/>
        <v>1</v>
      </c>
      <c r="H48" s="48">
        <v>41</v>
      </c>
      <c r="I48" s="52">
        <f>H48/$H$48</f>
        <v>1</v>
      </c>
      <c r="J48" s="48">
        <v>536</v>
      </c>
      <c r="K48" s="13">
        <f t="shared" si="4"/>
        <v>1</v>
      </c>
    </row>
    <row r="51" spans="1:11">
      <c r="A51" s="48"/>
      <c r="B51" s="86" t="s">
        <v>46</v>
      </c>
      <c r="C51" s="87"/>
      <c r="D51" s="86" t="s">
        <v>47</v>
      </c>
      <c r="E51" s="87"/>
      <c r="F51" s="86" t="s">
        <v>48</v>
      </c>
      <c r="G51" s="87"/>
      <c r="H51" s="86" t="s">
        <v>49</v>
      </c>
      <c r="I51" s="87"/>
      <c r="J51" s="88" t="s">
        <v>50</v>
      </c>
      <c r="K51" s="88"/>
    </row>
    <row r="52" spans="1:11">
      <c r="A52" s="48"/>
      <c r="B52" s="86">
        <v>10</v>
      </c>
      <c r="C52" s="87"/>
      <c r="D52" s="86">
        <v>10</v>
      </c>
      <c r="E52" s="87"/>
      <c r="F52" s="86">
        <v>10</v>
      </c>
      <c r="G52" s="87"/>
      <c r="H52" s="86">
        <v>10</v>
      </c>
      <c r="I52" s="87"/>
      <c r="J52" s="88">
        <v>10</v>
      </c>
      <c r="K52" s="88"/>
    </row>
    <row r="53" spans="1:11" ht="15.75" thickBot="1">
      <c r="A53" s="49"/>
      <c r="B53" s="28" t="s">
        <v>8</v>
      </c>
      <c r="C53" s="27" t="s">
        <v>7</v>
      </c>
      <c r="D53" s="28" t="s">
        <v>8</v>
      </c>
      <c r="E53" s="27" t="s">
        <v>7</v>
      </c>
      <c r="F53" s="28" t="s">
        <v>8</v>
      </c>
      <c r="G53" s="27" t="s">
        <v>7</v>
      </c>
      <c r="H53" s="28" t="s">
        <v>8</v>
      </c>
      <c r="I53" s="27" t="s">
        <v>7</v>
      </c>
      <c r="J53" s="28" t="s">
        <v>8</v>
      </c>
      <c r="K53" s="27" t="s">
        <v>7</v>
      </c>
    </row>
    <row r="54" spans="1:11" ht="15.75" thickBot="1">
      <c r="A54" s="50" t="s">
        <v>0</v>
      </c>
      <c r="B54" s="58">
        <v>41</v>
      </c>
      <c r="C54" s="59">
        <f>B54/$B$58</f>
        <v>0.41836734693877553</v>
      </c>
      <c r="D54" s="60">
        <v>52</v>
      </c>
      <c r="E54" s="62">
        <f>D54/$D$58</f>
        <v>0.35135135135135137</v>
      </c>
      <c r="F54" s="58">
        <v>44</v>
      </c>
      <c r="G54" s="59">
        <f>F54/$F$58</f>
        <v>0.22680412371134021</v>
      </c>
      <c r="H54" s="58">
        <v>13</v>
      </c>
      <c r="I54" s="59">
        <f>H54/$H$58</f>
        <v>0.4642857142857143</v>
      </c>
      <c r="J54" s="51">
        <f>H54+F54+D54+B54</f>
        <v>150</v>
      </c>
      <c r="K54" s="13">
        <f>J54/$J$58</f>
        <v>0.32051282051282054</v>
      </c>
    </row>
    <row r="55" spans="1:11" ht="15.75" thickBot="1">
      <c r="A55" s="50" t="s">
        <v>11</v>
      </c>
      <c r="B55" s="54">
        <v>47</v>
      </c>
      <c r="C55" s="59">
        <f t="shared" ref="C55:C58" si="5">B55/$B$58</f>
        <v>0.47959183673469385</v>
      </c>
      <c r="D55" s="61">
        <v>90</v>
      </c>
      <c r="E55" s="62">
        <f t="shared" ref="E55:E58" si="6">D55/$D$58</f>
        <v>0.60810810810810811</v>
      </c>
      <c r="F55" s="54">
        <v>139</v>
      </c>
      <c r="G55" s="59">
        <f t="shared" ref="G55:G58" si="7">F55/$F$58</f>
        <v>0.71649484536082475</v>
      </c>
      <c r="H55" s="54">
        <v>11</v>
      </c>
      <c r="I55" s="59">
        <f t="shared" ref="I55:I58" si="8">H55/$H$58</f>
        <v>0.39285714285714285</v>
      </c>
      <c r="J55" s="51">
        <f t="shared" ref="J55:J58" si="9">H55+F55+D55+B55</f>
        <v>287</v>
      </c>
      <c r="K55" s="13">
        <f t="shared" ref="K55:K58" si="10">J55/$J$58</f>
        <v>0.61324786324786329</v>
      </c>
    </row>
    <row r="56" spans="1:11" ht="15.75" thickBot="1">
      <c r="A56" s="50" t="s">
        <v>25</v>
      </c>
      <c r="B56" s="54">
        <v>6</v>
      </c>
      <c r="C56" s="59">
        <f t="shared" si="5"/>
        <v>6.1224489795918366E-2</v>
      </c>
      <c r="D56" s="61">
        <v>1</v>
      </c>
      <c r="E56" s="62">
        <f t="shared" si="6"/>
        <v>6.7567567567567571E-3</v>
      </c>
      <c r="F56" s="54">
        <v>1</v>
      </c>
      <c r="G56" s="59">
        <f t="shared" si="7"/>
        <v>5.1546391752577319E-3</v>
      </c>
      <c r="H56" s="54">
        <v>0</v>
      </c>
      <c r="I56" s="59">
        <f t="shared" si="8"/>
        <v>0</v>
      </c>
      <c r="J56" s="51">
        <f t="shared" si="9"/>
        <v>8</v>
      </c>
      <c r="K56" s="13">
        <f t="shared" si="10"/>
        <v>1.7094017094017096E-2</v>
      </c>
    </row>
    <row r="57" spans="1:11" ht="15.75" thickBot="1">
      <c r="A57" s="50" t="s">
        <v>12</v>
      </c>
      <c r="B57" s="54">
        <v>4</v>
      </c>
      <c r="C57" s="59">
        <f t="shared" si="5"/>
        <v>4.0816326530612242E-2</v>
      </c>
      <c r="D57" s="61">
        <v>5</v>
      </c>
      <c r="E57" s="62">
        <f t="shared" si="6"/>
        <v>3.3783783783783786E-2</v>
      </c>
      <c r="F57" s="54">
        <v>10</v>
      </c>
      <c r="G57" s="59">
        <f t="shared" si="7"/>
        <v>5.1546391752577317E-2</v>
      </c>
      <c r="H57" s="54">
        <v>4</v>
      </c>
      <c r="I57" s="59">
        <f t="shared" si="8"/>
        <v>0.14285714285714285</v>
      </c>
      <c r="J57" s="51">
        <f t="shared" si="9"/>
        <v>23</v>
      </c>
      <c r="K57" s="13">
        <f t="shared" si="10"/>
        <v>4.9145299145299144E-2</v>
      </c>
    </row>
    <row r="58" spans="1:11" ht="15.75" thickBot="1">
      <c r="A58" s="49" t="s">
        <v>31</v>
      </c>
      <c r="B58" s="56">
        <v>98</v>
      </c>
      <c r="C58" s="59">
        <f t="shared" si="5"/>
        <v>1</v>
      </c>
      <c r="D58" s="61">
        <v>148</v>
      </c>
      <c r="E58" s="62">
        <f t="shared" si="6"/>
        <v>1</v>
      </c>
      <c r="F58" s="56">
        <v>194</v>
      </c>
      <c r="G58" s="59">
        <f t="shared" si="7"/>
        <v>1</v>
      </c>
      <c r="H58" s="56">
        <v>28</v>
      </c>
      <c r="I58" s="59">
        <f t="shared" si="8"/>
        <v>1</v>
      </c>
      <c r="J58" s="51">
        <f t="shared" si="9"/>
        <v>468</v>
      </c>
      <c r="K58" s="13">
        <f t="shared" si="10"/>
        <v>1</v>
      </c>
    </row>
    <row r="61" spans="1:11">
      <c r="A61" s="64" t="s">
        <v>51</v>
      </c>
      <c r="B61" s="92" t="s">
        <v>53</v>
      </c>
      <c r="C61" s="93"/>
      <c r="D61" s="92" t="s">
        <v>52</v>
      </c>
      <c r="E61" s="93"/>
      <c r="F61" s="92" t="s">
        <v>54</v>
      </c>
      <c r="G61" s="93"/>
      <c r="H61" s="92" t="s">
        <v>55</v>
      </c>
      <c r="I61" s="93"/>
      <c r="J61" s="92" t="s">
        <v>56</v>
      </c>
      <c r="K61" s="93"/>
    </row>
    <row r="62" spans="1:11" s="45" customFormat="1">
      <c r="A62" s="64"/>
      <c r="B62" s="90">
        <v>10</v>
      </c>
      <c r="C62" s="91"/>
      <c r="D62" s="90">
        <v>10</v>
      </c>
      <c r="E62" s="91"/>
      <c r="F62" s="90">
        <v>10</v>
      </c>
      <c r="G62" s="91"/>
      <c r="H62" s="90">
        <v>10</v>
      </c>
      <c r="I62" s="91"/>
      <c r="J62" s="90">
        <v>10</v>
      </c>
      <c r="K62" s="91"/>
    </row>
    <row r="63" spans="1:11">
      <c r="A63" s="64" t="s">
        <v>0</v>
      </c>
      <c r="B63" s="63">
        <v>34</v>
      </c>
      <c r="C63" s="66">
        <f>B63/$B$67</f>
        <v>0.22368421052631579</v>
      </c>
      <c r="D63" s="63">
        <v>41</v>
      </c>
      <c r="E63" s="66">
        <f>D63/$D$67</f>
        <v>0.35964912280701755</v>
      </c>
      <c r="F63" s="63">
        <v>45</v>
      </c>
      <c r="G63" s="66">
        <f>F63/$F$67</f>
        <v>0.24193548387096775</v>
      </c>
      <c r="H63" s="63">
        <v>14</v>
      </c>
      <c r="I63" s="66">
        <f>H63/$H$67</f>
        <v>0.3888888888888889</v>
      </c>
      <c r="J63" s="63">
        <v>134</v>
      </c>
      <c r="K63" s="66">
        <f>J63/$J$67</f>
        <v>0.27459016393442626</v>
      </c>
    </row>
    <row r="64" spans="1:11">
      <c r="A64" s="64" t="s">
        <v>11</v>
      </c>
      <c r="B64" s="63">
        <v>97</v>
      </c>
      <c r="C64" s="66">
        <f t="shared" ref="C64:C67" si="11">B64/$B$67</f>
        <v>0.63815789473684215</v>
      </c>
      <c r="D64" s="63">
        <v>61</v>
      </c>
      <c r="E64" s="66">
        <f t="shared" ref="E64:E67" si="12">D64/$D$67</f>
        <v>0.53508771929824561</v>
      </c>
      <c r="F64" s="63">
        <v>132</v>
      </c>
      <c r="G64" s="66">
        <f t="shared" ref="G64:G67" si="13">F64/$F$67</f>
        <v>0.70967741935483875</v>
      </c>
      <c r="H64" s="63">
        <v>18</v>
      </c>
      <c r="I64" s="66">
        <f t="shared" ref="I64:I67" si="14">H64/$H$67</f>
        <v>0.5</v>
      </c>
      <c r="J64" s="63">
        <v>308</v>
      </c>
      <c r="K64" s="66">
        <f t="shared" ref="K64:K67" si="15">J64/$J$67</f>
        <v>0.63114754098360659</v>
      </c>
    </row>
    <row r="65" spans="1:11">
      <c r="A65" s="64" t="s">
        <v>25</v>
      </c>
      <c r="B65" s="63">
        <v>8</v>
      </c>
      <c r="C65" s="66">
        <f t="shared" si="11"/>
        <v>5.2631578947368418E-2</v>
      </c>
      <c r="D65" s="63"/>
      <c r="E65" s="66">
        <f t="shared" si="12"/>
        <v>0</v>
      </c>
      <c r="F65" s="63">
        <v>2</v>
      </c>
      <c r="G65" s="66">
        <f t="shared" si="13"/>
        <v>1.0752688172043012E-2</v>
      </c>
      <c r="H65" s="63">
        <v>1</v>
      </c>
      <c r="I65" s="66">
        <f t="shared" si="14"/>
        <v>2.7777777777777776E-2</v>
      </c>
      <c r="J65" s="63">
        <v>11</v>
      </c>
      <c r="K65" s="66">
        <f t="shared" si="15"/>
        <v>2.2540983606557378E-2</v>
      </c>
    </row>
    <row r="66" spans="1:11">
      <c r="A66" s="64" t="s">
        <v>12</v>
      </c>
      <c r="B66" s="63">
        <v>13</v>
      </c>
      <c r="C66" s="66">
        <f t="shared" si="11"/>
        <v>8.5526315789473686E-2</v>
      </c>
      <c r="D66" s="63">
        <v>12</v>
      </c>
      <c r="E66" s="66">
        <f t="shared" si="12"/>
        <v>0.10526315789473684</v>
      </c>
      <c r="F66" s="63">
        <v>7</v>
      </c>
      <c r="G66" s="66">
        <f t="shared" si="13"/>
        <v>3.7634408602150539E-2</v>
      </c>
      <c r="H66" s="63">
        <v>3</v>
      </c>
      <c r="I66" s="66">
        <f t="shared" si="14"/>
        <v>8.3333333333333329E-2</v>
      </c>
      <c r="J66" s="63">
        <v>35</v>
      </c>
      <c r="K66" s="66">
        <f t="shared" si="15"/>
        <v>7.1721311475409832E-2</v>
      </c>
    </row>
    <row r="67" spans="1:11">
      <c r="A67" s="64" t="s">
        <v>31</v>
      </c>
      <c r="B67" s="63">
        <v>152</v>
      </c>
      <c r="C67" s="66">
        <f t="shared" si="11"/>
        <v>1</v>
      </c>
      <c r="D67" s="63">
        <v>114</v>
      </c>
      <c r="E67" s="66">
        <f t="shared" si="12"/>
        <v>1</v>
      </c>
      <c r="F67" s="63">
        <v>186</v>
      </c>
      <c r="G67" s="66">
        <f t="shared" si="13"/>
        <v>1</v>
      </c>
      <c r="H67" s="63">
        <v>36</v>
      </c>
      <c r="I67" s="66">
        <f t="shared" si="14"/>
        <v>1</v>
      </c>
      <c r="J67" s="63">
        <v>488</v>
      </c>
      <c r="K67" s="66">
        <f t="shared" si="15"/>
        <v>1</v>
      </c>
    </row>
    <row r="70" spans="1:11">
      <c r="A70" s="64" t="s">
        <v>51</v>
      </c>
      <c r="B70" s="92" t="s">
        <v>58</v>
      </c>
      <c r="C70" s="93"/>
      <c r="D70" s="92" t="s">
        <v>59</v>
      </c>
      <c r="E70" s="93"/>
      <c r="F70" s="92" t="s">
        <v>60</v>
      </c>
      <c r="G70" s="93"/>
      <c r="H70" s="92" t="s">
        <v>61</v>
      </c>
      <c r="I70" s="93"/>
      <c r="J70" s="92" t="s">
        <v>63</v>
      </c>
      <c r="K70" s="93"/>
    </row>
    <row r="71" spans="1:11">
      <c r="A71" s="64"/>
      <c r="B71" s="94">
        <v>10</v>
      </c>
      <c r="C71" s="95"/>
      <c r="D71" s="94">
        <v>10</v>
      </c>
      <c r="E71" s="95"/>
      <c r="F71" s="94">
        <v>10</v>
      </c>
      <c r="G71" s="95"/>
      <c r="H71" s="94">
        <v>10</v>
      </c>
      <c r="I71" s="95"/>
      <c r="J71" s="94">
        <v>10</v>
      </c>
      <c r="K71" s="95"/>
    </row>
    <row r="72" spans="1:11">
      <c r="A72" s="67" t="s">
        <v>0</v>
      </c>
      <c r="B72" s="70">
        <v>35</v>
      </c>
      <c r="C72" s="71">
        <f>B72/$B$76</f>
        <v>0.28000000000000003</v>
      </c>
      <c r="D72" s="70">
        <v>26</v>
      </c>
      <c r="E72" s="71">
        <f>D72/$D$76</f>
        <v>0.20472440944881889</v>
      </c>
      <c r="F72" s="70">
        <v>34</v>
      </c>
      <c r="G72" s="71">
        <f>F72/$F$76</f>
        <v>0.17989417989417988</v>
      </c>
      <c r="H72" s="70">
        <v>8</v>
      </c>
      <c r="I72" s="71">
        <f>H72/$H$76</f>
        <v>0.29629629629629628</v>
      </c>
      <c r="J72" s="70">
        <v>104</v>
      </c>
      <c r="K72" s="71">
        <f>J72/$J$76</f>
        <v>0.22222222222222221</v>
      </c>
    </row>
    <row r="73" spans="1:11">
      <c r="A73" s="67" t="s">
        <v>11</v>
      </c>
      <c r="B73" s="70">
        <v>71</v>
      </c>
      <c r="C73" s="71">
        <f t="shared" ref="C73:C76" si="16">B73/$B$76</f>
        <v>0.56799999999999995</v>
      </c>
      <c r="D73" s="70">
        <v>93</v>
      </c>
      <c r="E73" s="71">
        <f t="shared" ref="E73:E76" si="17">D73/$D$76</f>
        <v>0.73228346456692917</v>
      </c>
      <c r="F73" s="70">
        <v>149</v>
      </c>
      <c r="G73" s="71">
        <f t="shared" ref="G73:G76" si="18">F73/$F$76</f>
        <v>0.78835978835978837</v>
      </c>
      <c r="H73" s="70">
        <v>11</v>
      </c>
      <c r="I73" s="71">
        <f t="shared" ref="I73:I76" si="19">H73/$H$76</f>
        <v>0.40740740740740738</v>
      </c>
      <c r="J73" s="70">
        <v>324</v>
      </c>
      <c r="K73" s="71">
        <f t="shared" ref="K73:K76" si="20">J73/$J$76</f>
        <v>0.69230769230769229</v>
      </c>
    </row>
    <row r="74" spans="1:11">
      <c r="A74" s="67" t="s">
        <v>25</v>
      </c>
      <c r="B74" s="70">
        <v>11</v>
      </c>
      <c r="C74" s="71">
        <f t="shared" si="16"/>
        <v>8.7999999999999995E-2</v>
      </c>
      <c r="D74" s="70">
        <v>2</v>
      </c>
      <c r="E74" s="71">
        <f t="shared" si="17"/>
        <v>1.5748031496062992E-2</v>
      </c>
      <c r="F74" s="72"/>
      <c r="G74" s="71">
        <f t="shared" si="18"/>
        <v>0</v>
      </c>
      <c r="H74" s="70">
        <v>3</v>
      </c>
      <c r="I74" s="71">
        <f t="shared" si="19"/>
        <v>0.1111111111111111</v>
      </c>
      <c r="J74" s="70">
        <v>15</v>
      </c>
      <c r="K74" s="71">
        <f t="shared" si="20"/>
        <v>3.2051282051282048E-2</v>
      </c>
    </row>
    <row r="75" spans="1:11">
      <c r="A75" s="67" t="s">
        <v>12</v>
      </c>
      <c r="B75" s="70">
        <v>8</v>
      </c>
      <c r="C75" s="71">
        <f t="shared" si="16"/>
        <v>6.4000000000000001E-2</v>
      </c>
      <c r="D75" s="70">
        <v>6</v>
      </c>
      <c r="E75" s="71">
        <f t="shared" si="17"/>
        <v>4.7244094488188976E-2</v>
      </c>
      <c r="F75" s="70">
        <v>6</v>
      </c>
      <c r="G75" s="71">
        <f t="shared" si="18"/>
        <v>3.1746031746031744E-2</v>
      </c>
      <c r="H75" s="70">
        <v>5</v>
      </c>
      <c r="I75" s="71">
        <f t="shared" si="19"/>
        <v>0.18518518518518517</v>
      </c>
      <c r="J75" s="70">
        <v>25</v>
      </c>
      <c r="K75" s="71">
        <f t="shared" si="20"/>
        <v>5.3418803418803416E-2</v>
      </c>
    </row>
    <row r="76" spans="1:11">
      <c r="A76" s="67" t="s">
        <v>31</v>
      </c>
      <c r="B76" s="73">
        <v>125</v>
      </c>
      <c r="C76" s="71">
        <f t="shared" si="16"/>
        <v>1</v>
      </c>
      <c r="D76" s="73">
        <v>127</v>
      </c>
      <c r="E76" s="71">
        <f t="shared" si="17"/>
        <v>1</v>
      </c>
      <c r="F76" s="73">
        <v>189</v>
      </c>
      <c r="G76" s="71">
        <f t="shared" si="18"/>
        <v>1</v>
      </c>
      <c r="H76" s="73">
        <v>27</v>
      </c>
      <c r="I76" s="71">
        <f t="shared" si="19"/>
        <v>1</v>
      </c>
      <c r="J76" s="73">
        <v>468</v>
      </c>
      <c r="K76" s="71">
        <f t="shared" si="20"/>
        <v>1</v>
      </c>
    </row>
  </sheetData>
  <mergeCells count="65">
    <mergeCell ref="B71:C71"/>
    <mergeCell ref="D71:E71"/>
    <mergeCell ref="F71:G71"/>
    <mergeCell ref="H71:I71"/>
    <mergeCell ref="J71:K71"/>
    <mergeCell ref="B70:C70"/>
    <mergeCell ref="D70:E70"/>
    <mergeCell ref="F70:G70"/>
    <mergeCell ref="H70:I70"/>
    <mergeCell ref="J70:K70"/>
    <mergeCell ref="B3:C3"/>
    <mergeCell ref="D3:E3"/>
    <mergeCell ref="F3:G3"/>
    <mergeCell ref="H3:I3"/>
    <mergeCell ref="B4:C4"/>
    <mergeCell ref="D4:E4"/>
    <mergeCell ref="F4:G4"/>
    <mergeCell ref="H4:I4"/>
    <mergeCell ref="B13:C13"/>
    <mergeCell ref="D13:E13"/>
    <mergeCell ref="F13:G13"/>
    <mergeCell ref="H13:I13"/>
    <mergeCell ref="B23:C23"/>
    <mergeCell ref="D23:E23"/>
    <mergeCell ref="F23:G23"/>
    <mergeCell ref="H23:I23"/>
    <mergeCell ref="J31:K31"/>
    <mergeCell ref="B41:C41"/>
    <mergeCell ref="D41:E41"/>
    <mergeCell ref="F41:G41"/>
    <mergeCell ref="H41:I41"/>
    <mergeCell ref="J41:K41"/>
    <mergeCell ref="B32:C32"/>
    <mergeCell ref="D32:E32"/>
    <mergeCell ref="F32:G32"/>
    <mergeCell ref="J32:K32"/>
    <mergeCell ref="B31:C31"/>
    <mergeCell ref="D31:E31"/>
    <mergeCell ref="F31:G31"/>
    <mergeCell ref="H31:I31"/>
    <mergeCell ref="B42:C42"/>
    <mergeCell ref="D42:E42"/>
    <mergeCell ref="F42:G42"/>
    <mergeCell ref="H42:I42"/>
    <mergeCell ref="J42:K42"/>
    <mergeCell ref="B51:C51"/>
    <mergeCell ref="D51:E51"/>
    <mergeCell ref="F51:G51"/>
    <mergeCell ref="H51:I51"/>
    <mergeCell ref="J51:K51"/>
    <mergeCell ref="B52:C52"/>
    <mergeCell ref="D52:E52"/>
    <mergeCell ref="F52:G52"/>
    <mergeCell ref="H52:I52"/>
    <mergeCell ref="J52:K52"/>
    <mergeCell ref="B61:C61"/>
    <mergeCell ref="D61:E61"/>
    <mergeCell ref="F61:G61"/>
    <mergeCell ref="J61:K61"/>
    <mergeCell ref="H61:I61"/>
    <mergeCell ref="B62:C62"/>
    <mergeCell ref="D62:E62"/>
    <mergeCell ref="F62:G62"/>
    <mergeCell ref="H62:I62"/>
    <mergeCell ref="J62:K62"/>
  </mergeCells>
  <pageMargins left="0.7" right="0.7" top="0.75" bottom="0.75" header="0.3" footer="0.3"/>
  <pageSetup paperSize="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9</vt:i4>
      </vt:variant>
    </vt:vector>
  </HeadingPairs>
  <TitlesOfParts>
    <vt:vector size="9" baseType="lpstr">
      <vt:lpstr>2008</vt:lpstr>
      <vt:lpstr>2009</vt:lpstr>
      <vt:lpstr>2010</vt:lpstr>
      <vt:lpstr>2011</vt:lpstr>
      <vt:lpstr>2012</vt:lpstr>
      <vt:lpstr>2013</vt:lpstr>
      <vt:lpstr>Ark6</vt:lpstr>
      <vt:lpstr>9.klasse</vt:lpstr>
      <vt:lpstr>10.klasse</vt:lpstr>
    </vt:vector>
  </TitlesOfParts>
  <Company>Køge Kommune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Christel Jørgensen (eeskcrj)</dc:creator>
  <cp:lastModifiedBy>eeesa13</cp:lastModifiedBy>
  <dcterms:created xsi:type="dcterms:W3CDTF">2011-03-31T05:58:41Z</dcterms:created>
  <dcterms:modified xsi:type="dcterms:W3CDTF">2015-04-14T07:07:22Z</dcterms:modified>
</cp:coreProperties>
</file>